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 drev\Marketing (srvfile01)\Stelrad\Effektberegninger\2026\"/>
    </mc:Choice>
  </mc:AlternateContent>
  <xr:revisionPtr revIDLastSave="0" documentId="8_{69147612-7946-429F-AA5B-FFC332D75AD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lanar 6 Plinth" sheetId="1" r:id="rId1"/>
  </sheets>
  <definedNames>
    <definedName name="_xlnm.Print_Area" localSheetId="0">'Planar 6 Plinth'!$A$1:$Z$40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9" i="1" l="1"/>
  <c r="O19" i="1"/>
  <c r="O18" i="1"/>
  <c r="N18" i="1"/>
  <c r="E49" i="1" l="1"/>
  <c r="C49" i="1"/>
  <c r="D49" i="1"/>
  <c r="D51" i="1"/>
  <c r="E54" i="1"/>
  <c r="C51" i="1"/>
  <c r="E59" i="1"/>
  <c r="C58" i="1"/>
  <c r="E55" i="1"/>
  <c r="C54" i="1"/>
  <c r="E50" i="1"/>
  <c r="C57" i="1"/>
  <c r="D59" i="1"/>
  <c r="D55" i="1"/>
  <c r="C59" i="1"/>
  <c r="E56" i="1"/>
  <c r="C55" i="1"/>
  <c r="E52" i="1"/>
  <c r="D56" i="1"/>
  <c r="D52" i="1"/>
  <c r="E58" i="1"/>
  <c r="D50" i="1"/>
  <c r="E57" i="1"/>
  <c r="C56" i="1"/>
  <c r="E53" i="1"/>
  <c r="C52" i="1"/>
  <c r="D58" i="1"/>
  <c r="D54" i="1"/>
  <c r="C50" i="1"/>
  <c r="D57" i="1"/>
  <c r="D53" i="1"/>
  <c r="E51" i="1"/>
  <c r="C53" i="1"/>
  <c r="C18" i="1"/>
  <c r="E30" i="1" l="1"/>
  <c r="D30" i="1"/>
  <c r="C30" i="1"/>
  <c r="C32" i="1"/>
  <c r="D33" i="1"/>
  <c r="D35" i="1"/>
  <c r="D37" i="1"/>
  <c r="D39" i="1"/>
  <c r="E33" i="1"/>
  <c r="C34" i="1"/>
  <c r="E35" i="1"/>
  <c r="C36" i="1"/>
  <c r="C38" i="1"/>
  <c r="E39" i="1"/>
  <c r="C40" i="1"/>
  <c r="D34" i="1"/>
  <c r="D38" i="1"/>
  <c r="C33" i="1"/>
  <c r="E34" i="1"/>
  <c r="C35" i="1"/>
  <c r="E36" i="1"/>
  <c r="C37" i="1"/>
  <c r="E38" i="1"/>
  <c r="C39" i="1"/>
  <c r="E40" i="1"/>
  <c r="D32" i="1"/>
  <c r="E37" i="1"/>
  <c r="E32" i="1"/>
  <c r="D36" i="1"/>
  <c r="D40" i="1"/>
  <c r="C31" i="1"/>
  <c r="D31" i="1"/>
  <c r="E31" i="1"/>
</calcChain>
</file>

<file path=xl/sharedStrings.xml><?xml version="1.0" encoding="utf-8"?>
<sst xmlns="http://schemas.openxmlformats.org/spreadsheetml/2006/main" count="43" uniqueCount="29">
  <si>
    <t>Planar 6 Plinth</t>
  </si>
  <si>
    <t>EN 442 Certification Data</t>
  </si>
  <si>
    <t>Højde</t>
  </si>
  <si>
    <t>200 mm</t>
  </si>
  <si>
    <t>Type</t>
  </si>
  <si>
    <t>W/m (75/65/20°C)</t>
  </si>
  <si>
    <t>n-Eksponent</t>
  </si>
  <si>
    <t>Overflade (m²/m)</t>
  </si>
  <si>
    <t>Vægt (kg/m)</t>
  </si>
  <si>
    <t>Vandindhold (l/m)</t>
  </si>
  <si>
    <t>Ydelses tabel, Aritmetisk</t>
  </si>
  <si>
    <t>Ydelses tabel, Logaritmisk</t>
  </si>
  <si>
    <t>Temperatursæt</t>
  </si>
  <si>
    <t>Andet temperatursæt?</t>
  </si>
  <si>
    <t>Fremløbstemperatur (°C)</t>
  </si>
  <si>
    <t>&lt;&lt;&lt;</t>
  </si>
  <si>
    <t>Ændre fremløbstemperatur</t>
  </si>
  <si>
    <t>Returtemperatur (°C)</t>
  </si>
  <si>
    <t>Ændre returtemperatur</t>
  </si>
  <si>
    <t>Rumtemperatur (°C)</t>
  </si>
  <si>
    <t>Ændre rumtemperatur</t>
  </si>
  <si>
    <t>Delta T</t>
  </si>
  <si>
    <t>Relativ afkøling</t>
  </si>
  <si>
    <t>Vejledende anbefaling til valg af beregningsmetode og anvendelse af reduktionsfaktor:</t>
  </si>
  <si>
    <t>Logaritmisk beregning bør anvendes på radiatorer til og med højde 400mm, samt på lave konvektorer.</t>
  </si>
  <si>
    <t>Den logaritmiske beregningsmetode bør også anvendes, hvis den relative afkøling overstiger 75 %.</t>
  </si>
  <si>
    <t>Aritmetisk beregning bør anvendes på radiatorer over højde 400 mm, hvis den relative afkøling er under 75 %.</t>
  </si>
  <si>
    <t>Aritmetisk ydelse</t>
  </si>
  <si>
    <t>Logaritmisk ydelse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</si>
</sst>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_)"/>
    <numFmt numFmtId="166" formatCode="0.0000_)"/>
    <numFmt numFmtId="167" formatCode="0.00_)"/>
  </numFmts>
  <fonts count="21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4"/>
      <name val="Calibri"/>
      <family val="2"/>
      <scheme val="minor"/>
    </font>
    <font>
      <b/>
      <sz val="24"/>
      <color rgb="FF1C266C"/>
      <name val="Calibri"/>
      <family val="2"/>
      <scheme val="minor"/>
    </font>
    <font>
      <sz val="12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6"/>
      <color rgb="FF1C266C"/>
      <name val="Calibri"/>
      <family val="2"/>
      <scheme val="minor"/>
    </font>
    <font>
      <sz val="10"/>
      <name val="Arial"/>
      <family val="2"/>
    </font>
    <font>
      <b/>
      <sz val="12"/>
      <color indexed="10"/>
      <name val="Calibri"/>
      <family val="2"/>
      <scheme val="minor"/>
    </font>
    <font>
      <b/>
      <sz val="12"/>
      <color rgb="FF1C266C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C00000"/>
      <name val="Calibri"/>
      <family val="2"/>
    </font>
    <font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</fills>
  <borders count="26">
    <border>
      <left/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/>
      <diagonal/>
    </border>
    <border>
      <left/>
      <right/>
      <top style="thin">
        <color theme="8" tint="-0.24994659260841701"/>
      </top>
      <bottom/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medium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medium">
        <color rgb="FF31869B"/>
      </bottom>
      <diagonal/>
    </border>
    <border>
      <left/>
      <right style="thin">
        <color rgb="FF31869B"/>
      </right>
      <top style="thin">
        <color rgb="FF31869B"/>
      </top>
      <bottom style="medium">
        <color rgb="FF31869B"/>
      </bottom>
      <diagonal/>
    </border>
  </borders>
  <cellStyleXfs count="7">
    <xf numFmtId="0" fontId="0" fillId="0" borderId="0"/>
    <xf numFmtId="0" fontId="3" fillId="0" borderId="0"/>
    <xf numFmtId="0" fontId="12" fillId="0" borderId="0"/>
    <xf numFmtId="0" fontId="1" fillId="0" borderId="0"/>
    <xf numFmtId="0" fontId="2" fillId="0" borderId="0"/>
    <xf numFmtId="0" fontId="12" fillId="0" borderId="0"/>
    <xf numFmtId="9" fontId="2" fillId="0" borderId="0" applyFont="0" applyFill="0" applyBorder="0" applyAlignment="0" applyProtection="0"/>
  </cellStyleXfs>
  <cellXfs count="93">
    <xf numFmtId="0" fontId="0" fillId="0" borderId="0" xfId="0"/>
    <xf numFmtId="0" fontId="2" fillId="0" borderId="0" xfId="0" applyFont="1" applyProtection="1">
      <protection hidden="1"/>
    </xf>
    <xf numFmtId="164" fontId="4" fillId="2" borderId="0" xfId="1" applyNumberFormat="1" applyFont="1" applyFill="1" applyProtection="1">
      <protection hidden="1"/>
    </xf>
    <xf numFmtId="0" fontId="0" fillId="0" borderId="0" xfId="0" applyProtection="1">
      <protection hidden="1"/>
    </xf>
    <xf numFmtId="164" fontId="6" fillId="2" borderId="0" xfId="1" applyNumberFormat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  <xf numFmtId="164" fontId="6" fillId="2" borderId="0" xfId="1" applyNumberFormat="1" applyFont="1" applyFill="1" applyProtection="1">
      <protection hidden="1"/>
    </xf>
    <xf numFmtId="164" fontId="7" fillId="2" borderId="0" xfId="1" applyNumberFormat="1" applyFont="1" applyFill="1" applyProtection="1">
      <protection hidden="1"/>
    </xf>
    <xf numFmtId="0" fontId="2" fillId="2" borderId="0" xfId="0" applyFont="1" applyFill="1" applyProtection="1">
      <protection hidden="1"/>
    </xf>
    <xf numFmtId="164" fontId="8" fillId="0" borderId="0" xfId="1" applyNumberFormat="1" applyFont="1" applyProtection="1">
      <protection hidden="1"/>
    </xf>
    <xf numFmtId="164" fontId="10" fillId="3" borderId="4" xfId="1" applyNumberFormat="1" applyFont="1" applyFill="1" applyBorder="1" applyAlignment="1" applyProtection="1">
      <alignment horizontal="center"/>
      <protection hidden="1"/>
    </xf>
    <xf numFmtId="164" fontId="10" fillId="0" borderId="0" xfId="1" applyNumberFormat="1" applyFont="1" applyAlignment="1" applyProtection="1">
      <alignment horizontal="center"/>
      <protection hidden="1"/>
    </xf>
    <xf numFmtId="3" fontId="6" fillId="0" borderId="0" xfId="1" applyNumberFormat="1" applyFont="1" applyProtection="1">
      <protection hidden="1"/>
    </xf>
    <xf numFmtId="166" fontId="6" fillId="0" borderId="0" xfId="1" applyNumberFormat="1" applyFont="1" applyProtection="1">
      <protection hidden="1"/>
    </xf>
    <xf numFmtId="167" fontId="6" fillId="0" borderId="0" xfId="1" applyNumberFormat="1" applyFont="1" applyProtection="1">
      <protection hidden="1"/>
    </xf>
    <xf numFmtId="164" fontId="7" fillId="2" borderId="0" xfId="1" applyNumberFormat="1" applyFont="1" applyFill="1" applyAlignment="1" applyProtection="1">
      <alignment vertical="center"/>
      <protection hidden="1"/>
    </xf>
    <xf numFmtId="0" fontId="13" fillId="2" borderId="0" xfId="2" applyFont="1" applyFill="1" applyAlignment="1" applyProtection="1">
      <alignment horizontal="center" vertical="center"/>
      <protection locked="0" hidden="1"/>
    </xf>
    <xf numFmtId="0" fontId="14" fillId="0" borderId="0" xfId="0" applyFont="1" applyAlignment="1" applyProtection="1">
      <alignment horizontal="right"/>
      <protection hidden="1"/>
    </xf>
    <xf numFmtId="2" fontId="9" fillId="3" borderId="0" xfId="2" applyNumberFormat="1" applyFont="1" applyFill="1" applyAlignment="1" applyProtection="1">
      <alignment horizontal="center" vertical="center"/>
      <protection hidden="1"/>
    </xf>
    <xf numFmtId="2" fontId="9" fillId="2" borderId="0" xfId="2" applyNumberFormat="1" applyFont="1" applyFill="1" applyAlignment="1" applyProtection="1">
      <alignment vertical="center"/>
      <protection hidden="1"/>
    </xf>
    <xf numFmtId="164" fontId="10" fillId="3" borderId="1" xfId="1" applyNumberFormat="1" applyFont="1" applyFill="1" applyBorder="1" applyAlignment="1" applyProtection="1">
      <alignment horizontal="center"/>
      <protection hidden="1"/>
    </xf>
    <xf numFmtId="164" fontId="10" fillId="0" borderId="13" xfId="1" applyNumberFormat="1" applyFont="1" applyBorder="1" applyAlignment="1" applyProtection="1">
      <alignment horizontal="center"/>
      <protection hidden="1"/>
    </xf>
    <xf numFmtId="164" fontId="8" fillId="0" borderId="1" xfId="1" applyNumberFormat="1" applyFont="1" applyBorder="1" applyAlignment="1" applyProtection="1">
      <alignment vertical="center"/>
      <protection hidden="1"/>
    </xf>
    <xf numFmtId="164" fontId="8" fillId="0" borderId="13" xfId="1" applyNumberFormat="1" applyFont="1" applyBorder="1" applyProtection="1">
      <protection hidden="1"/>
    </xf>
    <xf numFmtId="164" fontId="9" fillId="0" borderId="1" xfId="1" applyNumberFormat="1" applyFont="1" applyBorder="1" applyAlignment="1" applyProtection="1">
      <alignment horizontal="center" vertical="center"/>
      <protection hidden="1"/>
    </xf>
    <xf numFmtId="3" fontId="6" fillId="0" borderId="0" xfId="1" applyNumberFormat="1" applyFont="1" applyAlignment="1" applyProtection="1">
      <alignment vertical="center"/>
      <protection hidden="1"/>
    </xf>
    <xf numFmtId="164" fontId="6" fillId="2" borderId="0" xfId="1" applyNumberFormat="1" applyFont="1" applyFill="1" applyAlignment="1" applyProtection="1">
      <alignment vertical="center"/>
      <protection hidden="1"/>
    </xf>
    <xf numFmtId="164" fontId="6" fillId="3" borderId="0" xfId="1" applyNumberFormat="1" applyFont="1" applyFill="1" applyAlignment="1" applyProtection="1">
      <alignment vertical="center"/>
      <protection hidden="1"/>
    </xf>
    <xf numFmtId="0" fontId="2" fillId="2" borderId="0" xfId="4" applyFill="1" applyProtection="1">
      <protection hidden="1"/>
    </xf>
    <xf numFmtId="164" fontId="8" fillId="0" borderId="1" xfId="1" applyNumberFormat="1" applyFont="1" applyBorder="1" applyAlignment="1" applyProtection="1">
      <alignment horizontal="center" vertical="center"/>
      <protection hidden="1"/>
    </xf>
    <xf numFmtId="164" fontId="8" fillId="3" borderId="1" xfId="1" applyNumberFormat="1" applyFont="1" applyFill="1" applyBorder="1" applyAlignment="1" applyProtection="1">
      <alignment horizontal="center" vertical="center"/>
      <protection hidden="1"/>
    </xf>
    <xf numFmtId="164" fontId="14" fillId="0" borderId="0" xfId="4" applyNumberFormat="1" applyFont="1" applyProtection="1">
      <protection hidden="1"/>
    </xf>
    <xf numFmtId="164" fontId="11" fillId="2" borderId="0" xfId="1" applyNumberFormat="1" applyFont="1" applyFill="1" applyProtection="1">
      <protection hidden="1"/>
    </xf>
    <xf numFmtId="0" fontId="16" fillId="2" borderId="0" xfId="0" applyFont="1" applyFill="1" applyProtection="1">
      <protection hidden="1"/>
    </xf>
    <xf numFmtId="164" fontId="14" fillId="0" borderId="0" xfId="0" applyNumberFormat="1" applyFont="1" applyProtection="1">
      <protection hidden="1"/>
    </xf>
    <xf numFmtId="164" fontId="17" fillId="0" borderId="0" xfId="0" applyNumberFormat="1" applyFont="1" applyProtection="1">
      <protection locked="0"/>
    </xf>
    <xf numFmtId="164" fontId="6" fillId="4" borderId="0" xfId="1" applyNumberFormat="1" applyFont="1" applyFill="1" applyAlignment="1">
      <alignment vertical="center"/>
    </xf>
    <xf numFmtId="0" fontId="0" fillId="4" borderId="0" xfId="0" applyFill="1"/>
    <xf numFmtId="2" fontId="9" fillId="4" borderId="0" xfId="0" applyNumberFormat="1" applyFont="1" applyFill="1"/>
    <xf numFmtId="2" fontId="17" fillId="4" borderId="0" xfId="0" applyNumberFormat="1" applyFont="1" applyFill="1"/>
    <xf numFmtId="2" fontId="15" fillId="4" borderId="0" xfId="0" applyNumberFormat="1" applyFont="1" applyFill="1"/>
    <xf numFmtId="9" fontId="9" fillId="4" borderId="0" xfId="6" applyFont="1" applyFill="1" applyProtection="1"/>
    <xf numFmtId="164" fontId="6" fillId="0" borderId="0" xfId="1" applyNumberFormat="1" applyFont="1" applyAlignment="1" applyProtection="1">
      <alignment vertical="center"/>
      <protection hidden="1"/>
    </xf>
    <xf numFmtId="2" fontId="9" fillId="0" borderId="0" xfId="2" applyNumberFormat="1" applyFont="1" applyAlignment="1" applyProtection="1">
      <alignment horizontal="center" vertical="center"/>
      <protection hidden="1"/>
    </xf>
    <xf numFmtId="164" fontId="6" fillId="3" borderId="0" xfId="1" applyNumberFormat="1" applyFont="1" applyFill="1" applyAlignment="1">
      <alignment vertical="center"/>
    </xf>
    <xf numFmtId="9" fontId="9" fillId="3" borderId="0" xfId="6" applyFont="1" applyFill="1" applyAlignment="1" applyProtection="1"/>
    <xf numFmtId="164" fontId="9" fillId="4" borderId="1" xfId="1" applyNumberFormat="1" applyFont="1" applyFill="1" applyBorder="1" applyAlignment="1" applyProtection="1">
      <alignment horizontal="center" vertical="center"/>
      <protection hidden="1"/>
    </xf>
    <xf numFmtId="0" fontId="16" fillId="0" borderId="0" xfId="0" applyFont="1" applyProtection="1">
      <protection hidden="1"/>
    </xf>
    <xf numFmtId="164" fontId="8" fillId="0" borderId="14" xfId="1" applyNumberFormat="1" applyFont="1" applyBorder="1" applyProtection="1">
      <protection hidden="1"/>
    </xf>
    <xf numFmtId="164" fontId="8" fillId="0" borderId="15" xfId="1" applyNumberFormat="1" applyFont="1" applyBorder="1" applyProtection="1">
      <protection hidden="1"/>
    </xf>
    <xf numFmtId="165" fontId="6" fillId="0" borderId="16" xfId="1" applyNumberFormat="1" applyFont="1" applyBorder="1" applyAlignment="1" applyProtection="1">
      <alignment vertical="center"/>
      <protection hidden="1"/>
    </xf>
    <xf numFmtId="165" fontId="6" fillId="0" borderId="20" xfId="1" applyNumberFormat="1" applyFont="1" applyBorder="1" applyAlignment="1" applyProtection="1">
      <alignment vertical="center"/>
      <protection hidden="1"/>
    </xf>
    <xf numFmtId="165" fontId="6" fillId="0" borderId="21" xfId="1" applyNumberFormat="1" applyFont="1" applyBorder="1" applyAlignment="1" applyProtection="1">
      <alignment vertical="center"/>
      <protection hidden="1"/>
    </xf>
    <xf numFmtId="164" fontId="10" fillId="3" borderId="16" xfId="1" applyNumberFormat="1" applyFont="1" applyFill="1" applyBorder="1" applyAlignment="1" applyProtection="1">
      <alignment horizontal="center"/>
      <protection hidden="1"/>
    </xf>
    <xf numFmtId="165" fontId="6" fillId="0" borderId="5" xfId="1" applyNumberFormat="1" applyFont="1" applyBorder="1" applyProtection="1">
      <protection hidden="1"/>
    </xf>
    <xf numFmtId="165" fontId="6" fillId="0" borderId="6" xfId="1" applyNumberFormat="1" applyFont="1" applyBorder="1" applyProtection="1">
      <protection hidden="1"/>
    </xf>
    <xf numFmtId="165" fontId="6" fillId="0" borderId="7" xfId="1" applyNumberFormat="1" applyFont="1" applyBorder="1" applyProtection="1">
      <protection hidden="1"/>
    </xf>
    <xf numFmtId="166" fontId="6" fillId="3" borderId="8" xfId="1" applyNumberFormat="1" applyFont="1" applyFill="1" applyBorder="1" applyProtection="1">
      <protection hidden="1"/>
    </xf>
    <xf numFmtId="166" fontId="6" fillId="3" borderId="4" xfId="1" applyNumberFormat="1" applyFont="1" applyFill="1" applyBorder="1" applyProtection="1">
      <protection hidden="1"/>
    </xf>
    <xf numFmtId="166" fontId="6" fillId="3" borderId="9" xfId="1" applyNumberFormat="1" applyFont="1" applyFill="1" applyBorder="1" applyProtection="1">
      <protection hidden="1"/>
    </xf>
    <xf numFmtId="167" fontId="6" fillId="0" borderId="8" xfId="1" applyNumberFormat="1" applyFont="1" applyBorder="1" applyProtection="1">
      <protection hidden="1"/>
    </xf>
    <xf numFmtId="167" fontId="6" fillId="0" borderId="4" xfId="1" applyNumberFormat="1" applyFont="1" applyBorder="1" applyProtection="1">
      <protection hidden="1"/>
    </xf>
    <xf numFmtId="167" fontId="6" fillId="0" borderId="9" xfId="1" applyNumberFormat="1" applyFont="1" applyBorder="1" applyProtection="1">
      <protection hidden="1"/>
    </xf>
    <xf numFmtId="167" fontId="6" fillId="3" borderId="8" xfId="1" applyNumberFormat="1" applyFont="1" applyFill="1" applyBorder="1" applyProtection="1">
      <protection hidden="1"/>
    </xf>
    <xf numFmtId="167" fontId="6" fillId="3" borderId="4" xfId="1" applyNumberFormat="1" applyFont="1" applyFill="1" applyBorder="1" applyProtection="1">
      <protection hidden="1"/>
    </xf>
    <xf numFmtId="167" fontId="6" fillId="3" borderId="9" xfId="1" applyNumberFormat="1" applyFont="1" applyFill="1" applyBorder="1" applyProtection="1">
      <protection hidden="1"/>
    </xf>
    <xf numFmtId="167" fontId="6" fillId="0" borderId="10" xfId="1" applyNumberFormat="1" applyFont="1" applyBorder="1" applyProtection="1">
      <protection hidden="1"/>
    </xf>
    <xf numFmtId="167" fontId="6" fillId="0" borderId="11" xfId="1" applyNumberFormat="1" applyFont="1" applyBorder="1" applyProtection="1">
      <protection hidden="1"/>
    </xf>
    <xf numFmtId="167" fontId="6" fillId="0" borderId="12" xfId="1" applyNumberFormat="1" applyFont="1" applyBorder="1" applyProtection="1">
      <protection hidden="1"/>
    </xf>
    <xf numFmtId="0" fontId="18" fillId="0" borderId="0" xfId="0" applyFont="1" applyAlignment="1">
      <alignment vertical="center"/>
    </xf>
    <xf numFmtId="164" fontId="19" fillId="2" borderId="0" xfId="1" applyNumberFormat="1" applyFont="1" applyFill="1" applyProtection="1">
      <protection hidden="1"/>
    </xf>
    <xf numFmtId="0" fontId="20" fillId="0" borderId="0" xfId="0" applyFont="1" applyProtection="1">
      <protection hidden="1"/>
    </xf>
    <xf numFmtId="164" fontId="8" fillId="0" borderId="16" xfId="1" applyNumberFormat="1" applyFont="1" applyBorder="1" applyAlignment="1" applyProtection="1">
      <alignment horizontal="center"/>
      <protection hidden="1"/>
    </xf>
    <xf numFmtId="164" fontId="8" fillId="0" borderId="1" xfId="1" applyNumberFormat="1" applyFont="1" applyBorder="1" applyAlignment="1" applyProtection="1">
      <alignment horizontal="center"/>
      <protection hidden="1"/>
    </xf>
    <xf numFmtId="164" fontId="8" fillId="0" borderId="3" xfId="1" applyNumberFormat="1" applyFont="1" applyBorder="1" applyAlignment="1" applyProtection="1">
      <alignment horizontal="center"/>
      <protection hidden="1"/>
    </xf>
    <xf numFmtId="164" fontId="8" fillId="0" borderId="13" xfId="1" applyNumberFormat="1" applyFont="1" applyBorder="1" applyAlignment="1" applyProtection="1">
      <alignment horizontal="center"/>
      <protection hidden="1"/>
    </xf>
    <xf numFmtId="164" fontId="8" fillId="0" borderId="0" xfId="1" applyNumberFormat="1" applyFont="1" applyAlignment="1" applyProtection="1">
      <alignment horizontal="center"/>
      <protection hidden="1"/>
    </xf>
    <xf numFmtId="164" fontId="8" fillId="3" borderId="1" xfId="1" applyNumberFormat="1" applyFont="1" applyFill="1" applyBorder="1" applyAlignment="1" applyProtection="1">
      <alignment horizontal="center"/>
      <protection hidden="1"/>
    </xf>
    <xf numFmtId="164" fontId="8" fillId="3" borderId="3" xfId="1" applyNumberFormat="1" applyFont="1" applyFill="1" applyBorder="1" applyAlignment="1" applyProtection="1">
      <alignment horizontal="center"/>
      <protection hidden="1"/>
    </xf>
    <xf numFmtId="164" fontId="5" fillId="2" borderId="0" xfId="1" applyNumberFormat="1" applyFont="1" applyFill="1" applyAlignment="1" applyProtection="1">
      <alignment horizontal="left" vertical="top" indent="1"/>
      <protection hidden="1"/>
    </xf>
    <xf numFmtId="164" fontId="8" fillId="0" borderId="2" xfId="1" applyNumberFormat="1" applyFont="1" applyBorder="1" applyAlignment="1" applyProtection="1">
      <alignment horizontal="center"/>
      <protection hidden="1"/>
    </xf>
    <xf numFmtId="0" fontId="9" fillId="3" borderId="1" xfId="4" applyFont="1" applyFill="1" applyBorder="1" applyAlignment="1" applyProtection="1">
      <alignment horizontal="center"/>
      <protection hidden="1"/>
    </xf>
    <xf numFmtId="0" fontId="9" fillId="3" borderId="2" xfId="4" applyFont="1" applyFill="1" applyBorder="1" applyAlignment="1" applyProtection="1">
      <alignment horizontal="center"/>
      <protection hidden="1"/>
    </xf>
    <xf numFmtId="165" fontId="6" fillId="4" borderId="20" xfId="1" applyNumberFormat="1" applyFont="1" applyFill="1" applyBorder="1" applyAlignment="1" applyProtection="1">
      <alignment vertical="center"/>
      <protection hidden="1"/>
    </xf>
    <xf numFmtId="165" fontId="6" fillId="4" borderId="16" xfId="1" applyNumberFormat="1" applyFont="1" applyFill="1" applyBorder="1" applyAlignment="1" applyProtection="1">
      <alignment vertical="center"/>
      <protection hidden="1"/>
    </xf>
    <xf numFmtId="165" fontId="6" fillId="4" borderId="21" xfId="1" applyNumberFormat="1" applyFont="1" applyFill="1" applyBorder="1" applyAlignment="1" applyProtection="1">
      <alignment vertical="center"/>
      <protection hidden="1"/>
    </xf>
    <xf numFmtId="165" fontId="6" fillId="0" borderId="22" xfId="1" applyNumberFormat="1" applyFont="1" applyBorder="1" applyAlignment="1" applyProtection="1">
      <alignment vertical="center"/>
      <protection hidden="1"/>
    </xf>
    <xf numFmtId="165" fontId="6" fillId="0" borderId="23" xfId="1" applyNumberFormat="1" applyFont="1" applyBorder="1" applyAlignment="1" applyProtection="1">
      <alignment vertical="center"/>
      <protection hidden="1"/>
    </xf>
    <xf numFmtId="165" fontId="6" fillId="0" borderId="24" xfId="1" applyNumberFormat="1" applyFont="1" applyBorder="1" applyAlignment="1" applyProtection="1">
      <alignment vertical="center"/>
      <protection hidden="1"/>
    </xf>
    <xf numFmtId="165" fontId="6" fillId="0" borderId="17" xfId="1" applyNumberFormat="1" applyFont="1" applyBorder="1" applyAlignment="1" applyProtection="1">
      <alignment vertical="center"/>
      <protection hidden="1"/>
    </xf>
    <xf numFmtId="165" fontId="6" fillId="0" borderId="18" xfId="1" applyNumberFormat="1" applyFont="1" applyBorder="1" applyAlignment="1" applyProtection="1">
      <alignment vertical="center"/>
      <protection hidden="1"/>
    </xf>
    <xf numFmtId="165" fontId="6" fillId="0" borderId="19" xfId="1" applyNumberFormat="1" applyFont="1" applyBorder="1" applyAlignment="1" applyProtection="1">
      <alignment vertical="center"/>
      <protection hidden="1"/>
    </xf>
    <xf numFmtId="164" fontId="8" fillId="0" borderId="25" xfId="1" applyNumberFormat="1" applyFont="1" applyBorder="1" applyProtection="1">
      <protection hidden="1"/>
    </xf>
  </cellXfs>
  <cellStyles count="7">
    <cellStyle name="Normal" xfId="0" builtinId="0"/>
    <cellStyle name="Normal 2" xfId="4" xr:uid="{00000000-0005-0000-0000-000001000000}"/>
    <cellStyle name="Normal 2 2" xfId="5" xr:uid="{00000000-0005-0000-0000-000002000000}"/>
    <cellStyle name="Normal 3" xfId="3" xr:uid="{00000000-0005-0000-0000-000003000000}"/>
    <cellStyle name="Normal_EN442" xfId="1" xr:uid="{00000000-0005-0000-0000-000004000000}"/>
    <cellStyle name="Normal_LogW-test" xfId="2" xr:uid="{00000000-0005-0000-0000-000005000000}"/>
    <cellStyle name="Procent" xfId="6" builtinId="5"/>
  </cellStyles>
  <dxfs count="0"/>
  <tableStyles count="0" defaultTableStyle="TableStyleMedium2" defaultPivotStyle="PivotStyleLight16"/>
  <colors>
    <mruColors>
      <color rgb="FF319B86"/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61535</xdr:colOff>
      <xdr:row>0</xdr:row>
      <xdr:rowOff>40821</xdr:rowOff>
    </xdr:from>
    <xdr:to>
      <xdr:col>1</xdr:col>
      <xdr:colOff>796709</xdr:colOff>
      <xdr:row>1</xdr:row>
      <xdr:rowOff>114214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5" y="40821"/>
          <a:ext cx="1536363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9"/>
  <sheetViews>
    <sheetView showGridLines="0" tabSelected="1" zoomScale="85" zoomScaleNormal="85" workbookViewId="0">
      <selection activeCell="K58" sqref="K58"/>
    </sheetView>
  </sheetViews>
  <sheetFormatPr defaultColWidth="9.140625" defaultRowHeight="15" x14ac:dyDescent="0.25"/>
  <cols>
    <col min="1" max="1" width="12.140625" style="3" customWidth="1"/>
    <col min="2" max="2" width="12.5703125" style="3" customWidth="1"/>
    <col min="3" max="16384" width="9.140625" style="3"/>
  </cols>
  <sheetData>
    <row r="1" spans="1:17" ht="30.75" customHeight="1" x14ac:dyDescent="0.5">
      <c r="A1" s="1"/>
      <c r="B1" s="2"/>
      <c r="C1" s="79" t="s">
        <v>0</v>
      </c>
      <c r="D1" s="79"/>
      <c r="E1" s="79"/>
      <c r="F1" s="79"/>
      <c r="G1" s="79"/>
      <c r="H1" s="79"/>
    </row>
    <row r="2" spans="1:17" ht="15.75" customHeight="1" x14ac:dyDescent="0.25">
      <c r="A2" s="4"/>
      <c r="B2" s="5"/>
    </row>
    <row r="3" spans="1:17" ht="15.75" customHeight="1" x14ac:dyDescent="0.25">
      <c r="B3" s="6"/>
    </row>
    <row r="4" spans="1:17" ht="21" x14ac:dyDescent="0.35">
      <c r="A4" s="7" t="s">
        <v>1</v>
      </c>
      <c r="B4" s="8"/>
      <c r="C4" s="6"/>
      <c r="D4" s="6"/>
      <c r="E4" s="6"/>
      <c r="F4" s="6"/>
      <c r="G4" s="6"/>
      <c r="H4" s="6"/>
      <c r="I4" s="6"/>
      <c r="J4" s="6"/>
    </row>
    <row r="5" spans="1:17" ht="15.75" x14ac:dyDescent="0.25">
      <c r="A5" s="73" t="s">
        <v>2</v>
      </c>
      <c r="B5" s="80"/>
      <c r="C5" s="73" t="s">
        <v>3</v>
      </c>
      <c r="D5" s="74"/>
      <c r="E5" s="80"/>
      <c r="F5" s="76"/>
      <c r="G5" s="76"/>
      <c r="H5" s="76"/>
      <c r="I5" s="9"/>
      <c r="J5" s="9"/>
    </row>
    <row r="6" spans="1:17" ht="16.5" thickBot="1" x14ac:dyDescent="0.3">
      <c r="A6" s="81" t="s">
        <v>4</v>
      </c>
      <c r="B6" s="82"/>
      <c r="C6" s="10">
        <v>22</v>
      </c>
      <c r="D6" s="10">
        <v>33</v>
      </c>
      <c r="E6" s="10">
        <v>44</v>
      </c>
      <c r="F6" s="11"/>
      <c r="G6" s="11"/>
      <c r="H6" s="11"/>
      <c r="I6" s="11"/>
      <c r="J6" s="11"/>
    </row>
    <row r="7" spans="1:17" ht="15.75" x14ac:dyDescent="0.25">
      <c r="A7" s="73" t="s">
        <v>5</v>
      </c>
      <c r="B7" s="74"/>
      <c r="C7" s="54">
        <v>611</v>
      </c>
      <c r="D7" s="55">
        <v>918</v>
      </c>
      <c r="E7" s="56">
        <v>1197</v>
      </c>
      <c r="F7" s="12"/>
      <c r="G7" s="12"/>
      <c r="H7" s="12"/>
      <c r="I7" s="12"/>
      <c r="J7" s="12"/>
    </row>
    <row r="8" spans="1:17" ht="15.75" x14ac:dyDescent="0.25">
      <c r="A8" s="77" t="s">
        <v>6</v>
      </c>
      <c r="B8" s="78"/>
      <c r="C8" s="57">
        <v>1.2614000000000001</v>
      </c>
      <c r="D8" s="58">
        <v>1.2767999999999999</v>
      </c>
      <c r="E8" s="59">
        <v>1.2915000000000001</v>
      </c>
      <c r="F8" s="13"/>
      <c r="G8" s="13"/>
      <c r="H8" s="13"/>
      <c r="I8" s="13"/>
      <c r="J8" s="13"/>
    </row>
    <row r="9" spans="1:17" ht="15.75" x14ac:dyDescent="0.25">
      <c r="A9" s="73" t="s">
        <v>7</v>
      </c>
      <c r="B9" s="74"/>
      <c r="C9" s="60">
        <v>2.0499999999999998</v>
      </c>
      <c r="D9" s="61">
        <v>3.08</v>
      </c>
      <c r="E9" s="62">
        <v>4.0999999999999996</v>
      </c>
      <c r="F9" s="14"/>
      <c r="G9" s="14"/>
      <c r="H9" s="14"/>
      <c r="I9" s="14"/>
      <c r="J9" s="14"/>
    </row>
    <row r="10" spans="1:17" ht="15.75" x14ac:dyDescent="0.25">
      <c r="A10" s="77" t="s">
        <v>8</v>
      </c>
      <c r="B10" s="78"/>
      <c r="C10" s="63">
        <v>12.3</v>
      </c>
      <c r="D10" s="64">
        <v>17.600000000000001</v>
      </c>
      <c r="E10" s="65">
        <v>23</v>
      </c>
      <c r="F10" s="14"/>
      <c r="G10" s="14"/>
      <c r="H10" s="14"/>
      <c r="I10" s="14"/>
      <c r="J10" s="14"/>
    </row>
    <row r="11" spans="1:17" ht="16.5" thickBot="1" x14ac:dyDescent="0.3">
      <c r="A11" s="73" t="s">
        <v>9</v>
      </c>
      <c r="B11" s="74"/>
      <c r="C11" s="66">
        <v>2.8</v>
      </c>
      <c r="D11" s="67">
        <v>4.2</v>
      </c>
      <c r="E11" s="68">
        <v>5.6</v>
      </c>
      <c r="F11" s="14"/>
      <c r="G11" s="14"/>
      <c r="H11" s="14"/>
      <c r="I11" s="14"/>
      <c r="J11" s="14"/>
    </row>
    <row r="12" spans="1:17" ht="15.75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7" ht="21" x14ac:dyDescent="0.35">
      <c r="A13" s="7" t="s">
        <v>10</v>
      </c>
      <c r="B13" s="6"/>
      <c r="C13" s="6"/>
      <c r="D13" s="6"/>
      <c r="E13" s="6"/>
      <c r="F13" s="6"/>
      <c r="G13" s="6"/>
      <c r="H13" s="6"/>
      <c r="I13" s="6"/>
      <c r="J13" s="6"/>
      <c r="N13" s="7" t="s">
        <v>11</v>
      </c>
      <c r="O13" s="7"/>
      <c r="P13" s="7"/>
      <c r="Q13" s="33"/>
    </row>
    <row r="14" spans="1:17" ht="21" x14ac:dyDescent="0.35">
      <c r="A14" s="15" t="s">
        <v>12</v>
      </c>
      <c r="B14" s="15"/>
      <c r="C14" s="15"/>
      <c r="D14" s="15"/>
      <c r="E14" s="15"/>
      <c r="F14" s="32" t="s">
        <v>13</v>
      </c>
      <c r="G14" s="32"/>
      <c r="H14" s="32"/>
      <c r="I14" s="32"/>
      <c r="J14" s="32"/>
      <c r="N14" s="15" t="s">
        <v>12</v>
      </c>
      <c r="O14" s="32"/>
      <c r="P14" s="1"/>
      <c r="Q14" s="1"/>
    </row>
    <row r="15" spans="1:17" ht="15.75" x14ac:dyDescent="0.25">
      <c r="A15" s="26" t="s">
        <v>14</v>
      </c>
      <c r="B15" s="26"/>
      <c r="C15" s="16">
        <v>75</v>
      </c>
      <c r="D15" s="1"/>
      <c r="E15" s="17" t="s">
        <v>15</v>
      </c>
      <c r="F15" s="31" t="s">
        <v>16</v>
      </c>
      <c r="G15" s="31"/>
      <c r="H15" s="31"/>
      <c r="I15" s="31"/>
      <c r="J15" s="31"/>
      <c r="K15" s="26" t="s">
        <v>14</v>
      </c>
      <c r="N15" s="34">
        <v>75</v>
      </c>
      <c r="O15" s="35">
        <v>75</v>
      </c>
      <c r="P15" s="1"/>
      <c r="Q15" s="1"/>
    </row>
    <row r="16" spans="1:17" ht="15.75" x14ac:dyDescent="0.25">
      <c r="A16" s="26" t="s">
        <v>17</v>
      </c>
      <c r="B16" s="26"/>
      <c r="C16" s="16">
        <v>65</v>
      </c>
      <c r="D16" s="1"/>
      <c r="E16" s="17" t="s">
        <v>15</v>
      </c>
      <c r="F16" s="31" t="s">
        <v>18</v>
      </c>
      <c r="G16" s="31"/>
      <c r="H16" s="31"/>
      <c r="I16" s="31"/>
      <c r="J16" s="31"/>
      <c r="K16" s="26" t="s">
        <v>17</v>
      </c>
      <c r="N16" s="34">
        <v>65</v>
      </c>
      <c r="O16" s="35">
        <v>65</v>
      </c>
      <c r="P16" s="1"/>
      <c r="Q16" s="1"/>
    </row>
    <row r="17" spans="1:17" ht="15.75" x14ac:dyDescent="0.25">
      <c r="A17" s="26" t="s">
        <v>19</v>
      </c>
      <c r="B17" s="26"/>
      <c r="C17" s="16">
        <v>20</v>
      </c>
      <c r="D17" s="1"/>
      <c r="E17" s="17" t="s">
        <v>15</v>
      </c>
      <c r="F17" s="31" t="s">
        <v>20</v>
      </c>
      <c r="G17" s="31"/>
      <c r="H17" s="31"/>
      <c r="I17" s="31"/>
      <c r="J17" s="31"/>
      <c r="K17" s="26" t="s">
        <v>19</v>
      </c>
      <c r="N17" s="34">
        <v>20</v>
      </c>
      <c r="O17" s="35">
        <v>20</v>
      </c>
      <c r="P17" s="1"/>
      <c r="Q17" s="1"/>
    </row>
    <row r="18" spans="1:17" ht="15.75" x14ac:dyDescent="0.25">
      <c r="A18" s="27" t="s">
        <v>21</v>
      </c>
      <c r="B18" s="27"/>
      <c r="C18" s="18">
        <f>(AVERAGE(C15:C16))-C17</f>
        <v>50</v>
      </c>
      <c r="D18" s="8"/>
      <c r="E18" s="19"/>
      <c r="F18" s="6"/>
      <c r="G18" s="6"/>
      <c r="H18" s="6"/>
      <c r="I18" s="8"/>
      <c r="J18" s="8"/>
      <c r="K18" s="36" t="s">
        <v>21</v>
      </c>
      <c r="L18" s="37"/>
      <c r="M18" s="37"/>
      <c r="N18" s="38">
        <f>(N15-N16)/LN((N15-N17)/(N16-N17))</f>
        <v>49.83288654563971</v>
      </c>
      <c r="O18" s="39">
        <f>(O15-O16)/LN((O15-O17)/(O16-O17))</f>
        <v>49.83288654563971</v>
      </c>
      <c r="P18" s="1"/>
      <c r="Q18" s="1"/>
    </row>
    <row r="19" spans="1:17" ht="15.75" x14ac:dyDescent="0.25">
      <c r="A19" s="44" t="s">
        <v>22</v>
      </c>
      <c r="B19" s="44"/>
      <c r="C19" s="45">
        <f>(((C15-C16)/(C15-C17))*1)</f>
        <v>0.18181818181818182</v>
      </c>
      <c r="D19" s="8"/>
      <c r="E19" s="19"/>
      <c r="F19" s="6"/>
      <c r="G19" s="6"/>
      <c r="H19" s="6"/>
      <c r="I19" s="8"/>
      <c r="J19" s="8"/>
      <c r="K19" s="36" t="s">
        <v>22</v>
      </c>
      <c r="L19" s="37"/>
      <c r="M19" s="37"/>
      <c r="N19" s="40"/>
      <c r="O19" s="41">
        <f>((O15-O16)/(O15-O17)*1)</f>
        <v>0.18181818181818182</v>
      </c>
      <c r="P19" s="1"/>
      <c r="Q19" s="1"/>
    </row>
    <row r="20" spans="1:17" ht="15.75" x14ac:dyDescent="0.25">
      <c r="A20" s="42"/>
      <c r="B20" s="42"/>
      <c r="C20" s="43"/>
      <c r="D20" s="8"/>
      <c r="E20" s="19"/>
      <c r="F20" s="6"/>
      <c r="G20" s="6"/>
      <c r="H20" s="6"/>
      <c r="I20" s="8"/>
      <c r="J20" s="8"/>
    </row>
    <row r="21" spans="1:17" ht="15.75" x14ac:dyDescent="0.25">
      <c r="A21" s="69" t="s">
        <v>23</v>
      </c>
      <c r="B21" s="70"/>
      <c r="C21" s="70"/>
      <c r="D21" s="70"/>
      <c r="E21" s="71"/>
      <c r="F21" s="71"/>
      <c r="G21" s="71"/>
      <c r="H21" s="71"/>
      <c r="I21" s="71"/>
      <c r="J21" s="71"/>
      <c r="K21" s="71"/>
    </row>
    <row r="22" spans="1:17" ht="15.75" x14ac:dyDescent="0.25">
      <c r="A22" s="69" t="s">
        <v>24</v>
      </c>
      <c r="B22" s="70"/>
      <c r="C22" s="70"/>
      <c r="D22" s="70"/>
      <c r="E22" s="71"/>
      <c r="F22" s="71"/>
      <c r="G22" s="71"/>
      <c r="H22" s="71"/>
      <c r="I22" s="71"/>
      <c r="J22" s="71"/>
      <c r="K22" s="71"/>
    </row>
    <row r="23" spans="1:17" ht="15.75" x14ac:dyDescent="0.25">
      <c r="A23" s="69" t="s">
        <v>25</v>
      </c>
      <c r="B23" s="70"/>
      <c r="C23" s="70"/>
      <c r="D23" s="70"/>
      <c r="E23" s="71"/>
      <c r="F23" s="71"/>
      <c r="G23" s="71"/>
      <c r="H23" s="71"/>
      <c r="I23" s="71"/>
      <c r="J23" s="71"/>
      <c r="K23" s="71"/>
    </row>
    <row r="24" spans="1:17" ht="15.75" x14ac:dyDescent="0.25">
      <c r="A24" s="69" t="s">
        <v>26</v>
      </c>
      <c r="B24" s="70"/>
      <c r="C24" s="70"/>
      <c r="D24" s="70"/>
      <c r="E24" s="71"/>
      <c r="F24" s="71"/>
      <c r="G24" s="71"/>
      <c r="H24" s="71"/>
      <c r="I24" s="71"/>
      <c r="J24" s="71"/>
      <c r="K24" s="71"/>
    </row>
    <row r="25" spans="1:17" ht="15.75" x14ac:dyDescent="0.25">
      <c r="A25" s="42"/>
      <c r="B25" s="42"/>
      <c r="C25" s="43"/>
      <c r="D25" s="8"/>
      <c r="E25" s="19"/>
      <c r="F25" s="6"/>
      <c r="G25" s="6"/>
      <c r="H25" s="6"/>
      <c r="I25" s="8"/>
      <c r="J25" s="8"/>
    </row>
    <row r="26" spans="1:17" ht="21" x14ac:dyDescent="0.35">
      <c r="A26" s="6"/>
      <c r="B26" s="7" t="s">
        <v>27</v>
      </c>
    </row>
    <row r="27" spans="1:17" ht="15.75" x14ac:dyDescent="0.25">
      <c r="A27" s="28"/>
      <c r="B27" s="29" t="s">
        <v>2</v>
      </c>
      <c r="C27" s="73" t="s">
        <v>3</v>
      </c>
      <c r="D27" s="74"/>
      <c r="E27" s="74"/>
      <c r="F27" s="75"/>
      <c r="G27" s="76"/>
      <c r="H27" s="76"/>
      <c r="I27" s="9"/>
      <c r="J27" s="9"/>
    </row>
    <row r="28" spans="1:17" ht="15.75" x14ac:dyDescent="0.25">
      <c r="A28" s="28"/>
      <c r="B28" s="30" t="s">
        <v>4</v>
      </c>
      <c r="C28" s="10">
        <v>22</v>
      </c>
      <c r="D28" s="10">
        <v>33</v>
      </c>
      <c r="E28" s="20">
        <v>44</v>
      </c>
      <c r="F28" s="21"/>
      <c r="G28" s="11"/>
      <c r="H28" s="11"/>
      <c r="I28" s="11"/>
      <c r="J28" s="11"/>
    </row>
    <row r="29" spans="1:17" ht="16.5" thickBot="1" x14ac:dyDescent="0.3">
      <c r="B29" s="22"/>
      <c r="C29" s="48"/>
      <c r="D29" s="49"/>
      <c r="E29" s="49"/>
      <c r="F29" s="23"/>
      <c r="G29" s="9"/>
      <c r="H29" s="9"/>
      <c r="I29" s="9"/>
      <c r="J29" s="9"/>
    </row>
    <row r="30" spans="1:17" ht="15.75" x14ac:dyDescent="0.25">
      <c r="B30" s="24">
        <v>900</v>
      </c>
      <c r="C30" s="89">
        <f t="shared" ref="C30" si="0">ROUND((($C$18/50)^C$8)*(C$7/1000*$B30),0)</f>
        <v>550</v>
      </c>
      <c r="D30" s="90">
        <f t="shared" ref="D30:E30" si="1">ROUND((($C$18/50)^D$8)*(D$7/1000*$B30),0)</f>
        <v>826</v>
      </c>
      <c r="E30" s="91">
        <f t="shared" si="1"/>
        <v>1077</v>
      </c>
      <c r="F30" s="9"/>
      <c r="G30" s="9"/>
      <c r="H30" s="9"/>
      <c r="I30" s="9"/>
      <c r="J30" s="9"/>
    </row>
    <row r="31" spans="1:17" ht="15.75" x14ac:dyDescent="0.25">
      <c r="B31" s="46">
        <v>1000</v>
      </c>
      <c r="C31" s="83">
        <f>ROUND((($C$18/50)^C$8)*(C$7/1000*$B31),0)</f>
        <v>611</v>
      </c>
      <c r="D31" s="84">
        <f t="shared" ref="D31:E40" si="2">ROUND((($C$18/50)^D$8)*(D$7/1000*$B31),0)</f>
        <v>918</v>
      </c>
      <c r="E31" s="85">
        <f t="shared" si="2"/>
        <v>1197</v>
      </c>
      <c r="F31" s="25"/>
      <c r="G31" s="12"/>
      <c r="H31" s="12"/>
      <c r="I31" s="12"/>
      <c r="J31" s="12"/>
    </row>
    <row r="32" spans="1:17" ht="15.75" x14ac:dyDescent="0.25">
      <c r="B32" s="24">
        <v>1100</v>
      </c>
      <c r="C32" s="51">
        <f t="shared" ref="C32:C40" si="3">ROUND((($C$18/50)^C$8)*(C$7/1000*$B32),0)</f>
        <v>672</v>
      </c>
      <c r="D32" s="50">
        <f t="shared" si="2"/>
        <v>1010</v>
      </c>
      <c r="E32" s="52">
        <f t="shared" si="2"/>
        <v>1317</v>
      </c>
      <c r="F32" s="25"/>
      <c r="G32" s="12"/>
      <c r="H32" s="12"/>
      <c r="I32" s="12"/>
      <c r="J32" s="12"/>
    </row>
    <row r="33" spans="2:10" ht="15.75" x14ac:dyDescent="0.25">
      <c r="B33" s="46">
        <v>1200</v>
      </c>
      <c r="C33" s="83">
        <f t="shared" si="3"/>
        <v>733</v>
      </c>
      <c r="D33" s="84">
        <f t="shared" si="2"/>
        <v>1102</v>
      </c>
      <c r="E33" s="85">
        <f t="shared" si="2"/>
        <v>1436</v>
      </c>
      <c r="F33" s="25"/>
      <c r="G33" s="12"/>
      <c r="H33" s="12"/>
      <c r="I33" s="12"/>
      <c r="J33" s="12"/>
    </row>
    <row r="34" spans="2:10" ht="15.75" x14ac:dyDescent="0.25">
      <c r="B34" s="24">
        <v>1400</v>
      </c>
      <c r="C34" s="51">
        <f t="shared" si="3"/>
        <v>855</v>
      </c>
      <c r="D34" s="50">
        <f t="shared" si="2"/>
        <v>1285</v>
      </c>
      <c r="E34" s="52">
        <f t="shared" si="2"/>
        <v>1676</v>
      </c>
      <c r="F34" s="25"/>
      <c r="G34" s="12"/>
      <c r="H34" s="12"/>
      <c r="I34" s="12"/>
      <c r="J34" s="12"/>
    </row>
    <row r="35" spans="2:10" ht="15.75" x14ac:dyDescent="0.25">
      <c r="B35" s="46">
        <v>1600</v>
      </c>
      <c r="C35" s="83">
        <f t="shared" si="3"/>
        <v>978</v>
      </c>
      <c r="D35" s="84">
        <f t="shared" si="2"/>
        <v>1469</v>
      </c>
      <c r="E35" s="85">
        <f t="shared" si="2"/>
        <v>1915</v>
      </c>
      <c r="F35" s="25"/>
      <c r="G35" s="12"/>
      <c r="H35" s="12"/>
      <c r="I35" s="12"/>
      <c r="J35" s="12"/>
    </row>
    <row r="36" spans="2:10" ht="15.75" x14ac:dyDescent="0.25">
      <c r="B36" s="24">
        <v>1800</v>
      </c>
      <c r="C36" s="51">
        <f t="shared" si="3"/>
        <v>1100</v>
      </c>
      <c r="D36" s="50">
        <f t="shared" si="2"/>
        <v>1652</v>
      </c>
      <c r="E36" s="52">
        <f t="shared" si="2"/>
        <v>2155</v>
      </c>
      <c r="F36" s="25"/>
      <c r="G36" s="12"/>
      <c r="H36" s="12"/>
      <c r="I36" s="12"/>
      <c r="J36" s="12"/>
    </row>
    <row r="37" spans="2:10" ht="15.75" x14ac:dyDescent="0.25">
      <c r="B37" s="46">
        <v>2000</v>
      </c>
      <c r="C37" s="83">
        <f t="shared" si="3"/>
        <v>1222</v>
      </c>
      <c r="D37" s="84">
        <f t="shared" si="2"/>
        <v>1836</v>
      </c>
      <c r="E37" s="85">
        <f t="shared" si="2"/>
        <v>2394</v>
      </c>
      <c r="F37" s="25"/>
      <c r="G37" s="12"/>
      <c r="H37" s="12"/>
      <c r="I37" s="12"/>
      <c r="J37" s="12"/>
    </row>
    <row r="38" spans="2:10" ht="15.75" x14ac:dyDescent="0.25">
      <c r="B38" s="24">
        <v>2200</v>
      </c>
      <c r="C38" s="51">
        <f t="shared" si="3"/>
        <v>1344</v>
      </c>
      <c r="D38" s="50">
        <f t="shared" si="2"/>
        <v>2020</v>
      </c>
      <c r="E38" s="52">
        <f t="shared" si="2"/>
        <v>2633</v>
      </c>
      <c r="F38" s="25"/>
      <c r="G38" s="12"/>
      <c r="H38" s="12"/>
      <c r="I38" s="12"/>
      <c r="J38" s="12"/>
    </row>
    <row r="39" spans="2:10" ht="15.75" x14ac:dyDescent="0.25">
      <c r="B39" s="46">
        <v>2400</v>
      </c>
      <c r="C39" s="83">
        <f t="shared" si="3"/>
        <v>1466</v>
      </c>
      <c r="D39" s="84">
        <f t="shared" si="2"/>
        <v>2203</v>
      </c>
      <c r="E39" s="85">
        <f t="shared" si="2"/>
        <v>2873</v>
      </c>
      <c r="F39" s="25"/>
      <c r="G39" s="12"/>
      <c r="H39" s="12"/>
      <c r="I39" s="12"/>
      <c r="J39" s="12"/>
    </row>
    <row r="40" spans="2:10" ht="16.5" thickBot="1" x14ac:dyDescent="0.3">
      <c r="B40" s="24">
        <v>2600</v>
      </c>
      <c r="C40" s="86">
        <f t="shared" si="3"/>
        <v>1589</v>
      </c>
      <c r="D40" s="87">
        <f t="shared" si="2"/>
        <v>2387</v>
      </c>
      <c r="E40" s="88">
        <f t="shared" si="2"/>
        <v>3112</v>
      </c>
      <c r="F40" s="25"/>
      <c r="G40" s="12"/>
      <c r="H40" s="12"/>
      <c r="I40" s="12"/>
      <c r="J40" s="12"/>
    </row>
    <row r="45" spans="2:10" ht="21" x14ac:dyDescent="0.35">
      <c r="B45" s="47" t="s">
        <v>28</v>
      </c>
    </row>
    <row r="46" spans="2:10" ht="15.75" x14ac:dyDescent="0.25">
      <c r="B46" s="29" t="s">
        <v>2</v>
      </c>
      <c r="C46" s="72" t="s">
        <v>3</v>
      </c>
      <c r="D46" s="72"/>
      <c r="E46" s="72"/>
    </row>
    <row r="47" spans="2:10" ht="15.75" x14ac:dyDescent="0.25">
      <c r="B47" s="30" t="s">
        <v>4</v>
      </c>
      <c r="C47" s="53">
        <v>22</v>
      </c>
      <c r="D47" s="53">
        <v>33</v>
      </c>
      <c r="E47" s="53">
        <v>44</v>
      </c>
    </row>
    <row r="48" spans="2:10" ht="16.5" thickBot="1" x14ac:dyDescent="0.3">
      <c r="B48" s="22"/>
      <c r="C48" s="23"/>
      <c r="D48" s="9"/>
      <c r="E48" s="92"/>
    </row>
    <row r="49" spans="2:5" ht="15.75" x14ac:dyDescent="0.25">
      <c r="B49" s="24">
        <v>900</v>
      </c>
      <c r="C49" s="89">
        <f t="shared" ref="C49" si="4">ROUND(C$7*$B49/1000*($O$18/$N$18)^C$8,0)</f>
        <v>550</v>
      </c>
      <c r="D49" s="90">
        <f t="shared" ref="D49:E49" si="5">ROUND(D$7*$B49/1000*($O$18/$N$18)^D$8,0)</f>
        <v>826</v>
      </c>
      <c r="E49" s="91">
        <f t="shared" si="5"/>
        <v>1077</v>
      </c>
    </row>
    <row r="50" spans="2:5" ht="15.75" x14ac:dyDescent="0.25">
      <c r="B50" s="46">
        <v>1000</v>
      </c>
      <c r="C50" s="83">
        <f>ROUND(C$7*$B50/1000*($O$18/$N$18)^C$8,0)</f>
        <v>611</v>
      </c>
      <c r="D50" s="84">
        <f t="shared" ref="D50:E58" si="6">ROUND(D$7*$B50/1000*($O$18/$N$18)^D$8,0)</f>
        <v>918</v>
      </c>
      <c r="E50" s="85">
        <f t="shared" si="6"/>
        <v>1197</v>
      </c>
    </row>
    <row r="51" spans="2:5" ht="15.75" x14ac:dyDescent="0.25">
      <c r="B51" s="24">
        <v>1100</v>
      </c>
      <c r="C51" s="51">
        <f t="shared" ref="C51:E59" si="7">ROUND(C$7*$B51/1000*($O$18/$N$18)^C$8,0)</f>
        <v>672</v>
      </c>
      <c r="D51" s="50">
        <f t="shared" si="6"/>
        <v>1010</v>
      </c>
      <c r="E51" s="52">
        <f t="shared" si="6"/>
        <v>1317</v>
      </c>
    </row>
    <row r="52" spans="2:5" ht="15.75" x14ac:dyDescent="0.25">
      <c r="B52" s="46">
        <v>1200</v>
      </c>
      <c r="C52" s="83">
        <f t="shared" si="7"/>
        <v>733</v>
      </c>
      <c r="D52" s="84">
        <f t="shared" si="6"/>
        <v>1102</v>
      </c>
      <c r="E52" s="85">
        <f t="shared" si="6"/>
        <v>1436</v>
      </c>
    </row>
    <row r="53" spans="2:5" ht="15.75" x14ac:dyDescent="0.25">
      <c r="B53" s="24">
        <v>1400</v>
      </c>
      <c r="C53" s="51">
        <f t="shared" si="7"/>
        <v>855</v>
      </c>
      <c r="D53" s="50">
        <f t="shared" si="6"/>
        <v>1285</v>
      </c>
      <c r="E53" s="52">
        <f t="shared" si="6"/>
        <v>1676</v>
      </c>
    </row>
    <row r="54" spans="2:5" ht="15.75" x14ac:dyDescent="0.25">
      <c r="B54" s="46">
        <v>1600</v>
      </c>
      <c r="C54" s="83">
        <f t="shared" si="7"/>
        <v>978</v>
      </c>
      <c r="D54" s="84">
        <f t="shared" si="6"/>
        <v>1469</v>
      </c>
      <c r="E54" s="85">
        <f t="shared" si="6"/>
        <v>1915</v>
      </c>
    </row>
    <row r="55" spans="2:5" ht="15.75" x14ac:dyDescent="0.25">
      <c r="B55" s="24">
        <v>1800</v>
      </c>
      <c r="C55" s="51">
        <f t="shared" si="7"/>
        <v>1100</v>
      </c>
      <c r="D55" s="50">
        <f t="shared" si="6"/>
        <v>1652</v>
      </c>
      <c r="E55" s="52">
        <f t="shared" si="6"/>
        <v>2155</v>
      </c>
    </row>
    <row r="56" spans="2:5" ht="15.75" x14ac:dyDescent="0.25">
      <c r="B56" s="46">
        <v>2000</v>
      </c>
      <c r="C56" s="83">
        <f t="shared" si="7"/>
        <v>1222</v>
      </c>
      <c r="D56" s="84">
        <f t="shared" si="6"/>
        <v>1836</v>
      </c>
      <c r="E56" s="85">
        <f t="shared" si="6"/>
        <v>2394</v>
      </c>
    </row>
    <row r="57" spans="2:5" ht="15.75" x14ac:dyDescent="0.25">
      <c r="B57" s="24">
        <v>2200</v>
      </c>
      <c r="C57" s="51">
        <f t="shared" si="7"/>
        <v>1344</v>
      </c>
      <c r="D57" s="50">
        <f t="shared" si="6"/>
        <v>2020</v>
      </c>
      <c r="E57" s="52">
        <f t="shared" si="6"/>
        <v>2633</v>
      </c>
    </row>
    <row r="58" spans="2:5" ht="15.75" x14ac:dyDescent="0.25">
      <c r="B58" s="46">
        <v>2400</v>
      </c>
      <c r="C58" s="83">
        <f t="shared" si="7"/>
        <v>1466</v>
      </c>
      <c r="D58" s="84">
        <f t="shared" si="6"/>
        <v>2203</v>
      </c>
      <c r="E58" s="85">
        <f t="shared" si="6"/>
        <v>2873</v>
      </c>
    </row>
    <row r="59" spans="2:5" ht="16.5" thickBot="1" x14ac:dyDescent="0.3">
      <c r="B59" s="24">
        <v>2600</v>
      </c>
      <c r="C59" s="86">
        <f t="shared" si="7"/>
        <v>1589</v>
      </c>
      <c r="D59" s="87">
        <f t="shared" si="7"/>
        <v>2387</v>
      </c>
      <c r="E59" s="88">
        <f t="shared" si="7"/>
        <v>3112</v>
      </c>
    </row>
  </sheetData>
  <sheetProtection algorithmName="SHA-512" hashValue="JsgEt/03eEdX8WZtzcFUAs576OESD62zskhZY47DVoRu+89/sHwQca7sDlUqHpdqtYrsFYRSx+/MQzlDacRobw==" saltValue="RU6liSZFkqsXW0MLQpCzvg==" spinCount="100000" sheet="1" objects="1" scenarios="1"/>
  <mergeCells count="13">
    <mergeCell ref="A7:B7"/>
    <mergeCell ref="C1:H1"/>
    <mergeCell ref="C5:E5"/>
    <mergeCell ref="F5:H5"/>
    <mergeCell ref="A5:B5"/>
    <mergeCell ref="A6:B6"/>
    <mergeCell ref="C46:E46"/>
    <mergeCell ref="C27:E27"/>
    <mergeCell ref="F27:H27"/>
    <mergeCell ref="A8:B8"/>
    <mergeCell ref="A9:B9"/>
    <mergeCell ref="A10:B10"/>
    <mergeCell ref="A11:B11"/>
  </mergeCells>
  <pageMargins left="0.39370078740157483" right="0.39370078740157483" top="0.39370078740157483" bottom="0.78740157480314965" header="0.31496062992125984" footer="0.31496062992125984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93281F1B9286409712A25E5118D6C1" ma:contentTypeVersion="15" ma:contentTypeDescription="Create a new document." ma:contentTypeScope="" ma:versionID="ceaabab02970dfbf52cae12af964f32a">
  <xsd:schema xmlns:xsd="http://www.w3.org/2001/XMLSchema" xmlns:xs="http://www.w3.org/2001/XMLSchema" xmlns:p="http://schemas.microsoft.com/office/2006/metadata/properties" xmlns:ns2="1c0c3efb-fe21-42d5-816c-2e0edb3dbeea" xmlns:ns3="c819eeba-34b7-4dce-9b40-76fa7975d1af" targetNamespace="http://schemas.microsoft.com/office/2006/metadata/properties" ma:root="true" ma:fieldsID="deebd3d91bff55e80102b7ff180e5482" ns2:_="" ns3:_="">
    <xsd:import namespace="1c0c3efb-fe21-42d5-816c-2e0edb3dbeea"/>
    <xsd:import namespace="c819eeba-34b7-4dce-9b40-76fa7975d1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c3efb-fe21-42d5-816c-2e0edb3dbe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f45e91-11bd-4bab-ba49-94e4899cda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9eeba-34b7-4dce-9b40-76fa7975d1a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84c017d-1306-4338-ad5f-d57330b32979}" ma:internalName="TaxCatchAll" ma:showField="CatchAllData" ma:web="c819eeba-34b7-4dce-9b40-76fa7975d1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19eeba-34b7-4dce-9b40-76fa7975d1af" xsi:nil="true"/>
    <lcf76f155ced4ddcb4097134ff3c332f xmlns="1c0c3efb-fe21-42d5-816c-2e0edb3dbeea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B90B72-74A5-451F-B7C5-BA923CBE0A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c3efb-fe21-42d5-816c-2e0edb3dbeea"/>
    <ds:schemaRef ds:uri="c819eeba-34b7-4dce-9b40-76fa7975d1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C110174-70C8-4F6F-812E-D90FCA9FA6B0}">
  <ds:schemaRefs>
    <ds:schemaRef ds:uri="http://schemas.microsoft.com/office/2006/metadata/properties"/>
    <ds:schemaRef ds:uri="http://schemas.microsoft.com/office/infopath/2007/PartnerControls"/>
    <ds:schemaRef ds:uri="c819eeba-34b7-4dce-9b40-76fa7975d1af"/>
    <ds:schemaRef ds:uri="1c0c3efb-fe21-42d5-816c-2e0edb3dbeea"/>
  </ds:schemaRefs>
</ds:datastoreItem>
</file>

<file path=customXml/itemProps3.xml><?xml version="1.0" encoding="utf-8"?>
<ds:datastoreItem xmlns:ds="http://schemas.openxmlformats.org/officeDocument/2006/customXml" ds:itemID="{BC25FAD2-99CD-4110-BF83-F4C71B55E30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Planar 6 Plinth</vt:lpstr>
      <vt:lpstr>'Planar 6 Plinth'!Udskriftsområde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Van Orshaegen Steven</dc:creator>
  <cp:keywords/>
  <dc:description/>
  <cp:lastModifiedBy>Trine Clausen</cp:lastModifiedBy>
  <cp:revision/>
  <dcterms:created xsi:type="dcterms:W3CDTF">2013-09-12T12:46:42Z</dcterms:created>
  <dcterms:modified xsi:type="dcterms:W3CDTF">2026-02-03T13:33:27Z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0x0101008993281F1B9286409712A25E5118D6C1</vt:lpwstr>
  </property>
  <property fmtid="{D5CDD505-2E9C-101B-9397-08002B2CF9AE}" pid="3" name="MediaServiceImageTags">
    <vt:lpwstr/>
  </property>
</Properties>
</file>