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udevad.sharepoint.com/departments/private/marketing/Marketing Documents/Stelrad/Effektberegninger/2024/"/>
    </mc:Choice>
  </mc:AlternateContent>
  <xr:revisionPtr revIDLastSave="0" documentId="8_{05E2292E-BC6C-4EDF-9E25-FF0E611A83E9}" xr6:coauthVersionLast="47" xr6:coauthVersionMax="47" xr10:uidLastSave="{00000000-0000-0000-0000-000000000000}"/>
  <bookViews>
    <workbookView xWindow="22932" yWindow="-108" windowWidth="30936" windowHeight="16896" xr2:uid="{00000000-000D-0000-FFFF-FFFF00000000}"/>
  </bookViews>
  <sheets>
    <sheet name="Planar 6D Plinth" sheetId="1" r:id="rId1"/>
  </sheets>
  <definedNames>
    <definedName name="_xlnm.Print_Area" localSheetId="0">'Planar 6D Plinth'!$A$1:$Z$43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  <c r="O19" i="1"/>
  <c r="O18" i="1"/>
  <c r="N18" i="1"/>
  <c r="E57" i="1" l="1"/>
  <c r="D57" i="1"/>
  <c r="C57" i="1"/>
  <c r="E55" i="1"/>
  <c r="D54" i="1"/>
  <c r="D55" i="1"/>
  <c r="C54" i="1"/>
  <c r="D56" i="1"/>
  <c r="C55" i="1"/>
  <c r="C56" i="1"/>
  <c r="E54" i="1"/>
  <c r="E56" i="1"/>
  <c r="C60" i="1"/>
  <c r="C69" i="1"/>
  <c r="D65" i="1"/>
  <c r="C58" i="1"/>
  <c r="D61" i="1"/>
  <c r="D69" i="1"/>
  <c r="E59" i="1"/>
  <c r="E66" i="1"/>
  <c r="D59" i="1"/>
  <c r="D58" i="1"/>
  <c r="D62" i="1"/>
  <c r="C59" i="1"/>
  <c r="E67" i="1"/>
  <c r="C66" i="1"/>
  <c r="E63" i="1"/>
  <c r="C62" i="1"/>
  <c r="C65" i="1"/>
  <c r="E62" i="1"/>
  <c r="C61" i="1"/>
  <c r="D66" i="1"/>
  <c r="D67" i="1"/>
  <c r="D63" i="1"/>
  <c r="E68" i="1"/>
  <c r="C67" i="1"/>
  <c r="E64" i="1"/>
  <c r="C63" i="1"/>
  <c r="E60" i="1"/>
  <c r="D68" i="1"/>
  <c r="D64" i="1"/>
  <c r="D60" i="1"/>
  <c r="E58" i="1"/>
  <c r="E69" i="1"/>
  <c r="C68" i="1"/>
  <c r="E65" i="1"/>
  <c r="C64" i="1"/>
  <c r="E61" i="1"/>
  <c r="C18" i="1"/>
  <c r="D33" i="1" l="1"/>
  <c r="C32" i="1"/>
  <c r="E30" i="1"/>
  <c r="C33" i="1"/>
  <c r="E31" i="1"/>
  <c r="D30" i="1"/>
  <c r="E32" i="1"/>
  <c r="D31" i="1"/>
  <c r="C30" i="1"/>
  <c r="E33" i="1"/>
  <c r="D32" i="1"/>
  <c r="C31" i="1"/>
  <c r="C35" i="1"/>
  <c r="D36" i="1"/>
  <c r="D38" i="1"/>
  <c r="D40" i="1"/>
  <c r="D42" i="1"/>
  <c r="D44" i="1"/>
  <c r="E37" i="1"/>
  <c r="C40" i="1"/>
  <c r="E41" i="1"/>
  <c r="C44" i="1"/>
  <c r="E45" i="1"/>
  <c r="D35" i="1"/>
  <c r="E36" i="1"/>
  <c r="C37" i="1"/>
  <c r="E38" i="1"/>
  <c r="C39" i="1"/>
  <c r="E40" i="1"/>
  <c r="C41" i="1"/>
  <c r="E42" i="1"/>
  <c r="C43" i="1"/>
  <c r="E44" i="1"/>
  <c r="C45" i="1"/>
  <c r="C36" i="1"/>
  <c r="C38" i="1"/>
  <c r="E39" i="1"/>
  <c r="C42" i="1"/>
  <c r="E43" i="1"/>
  <c r="E35" i="1"/>
  <c r="D37" i="1"/>
  <c r="D39" i="1"/>
  <c r="D41" i="1"/>
  <c r="D43" i="1"/>
  <c r="D45" i="1"/>
  <c r="C34" i="1"/>
  <c r="D34" i="1"/>
  <c r="E34" i="1"/>
</calcChain>
</file>

<file path=xl/sharedStrings.xml><?xml version="1.0" encoding="utf-8"?>
<sst xmlns="http://schemas.openxmlformats.org/spreadsheetml/2006/main" count="43" uniqueCount="29">
  <si>
    <t>Planar 6D Plinth</t>
  </si>
  <si>
    <t>EN 442 Certification Data</t>
  </si>
  <si>
    <t>Højde</t>
  </si>
  <si>
    <t>200 mm</t>
  </si>
  <si>
    <t>Type</t>
  </si>
  <si>
    <t>W/m (75/65/20°C)</t>
  </si>
  <si>
    <t>n-Eksponent</t>
  </si>
  <si>
    <t>Overflade (m²/m)</t>
  </si>
  <si>
    <t>Vægt (kg/m)</t>
  </si>
  <si>
    <t>Vandindhold (l/m)</t>
  </si>
  <si>
    <t>Ydelses tabel, Artimetisk</t>
  </si>
  <si>
    <t>Ydelses tabel, Logaritmisk</t>
  </si>
  <si>
    <t>Temperatursæt</t>
  </si>
  <si>
    <t>Andet temperatursæt?</t>
  </si>
  <si>
    <t>Fremløbstemperatur (°C)</t>
  </si>
  <si>
    <t>&lt;&lt;&lt;</t>
  </si>
  <si>
    <t>Ændre fremløbstemperatur</t>
  </si>
  <si>
    <t>Returtemperatur (°C)</t>
  </si>
  <si>
    <t>Ændre returtemperatur</t>
  </si>
  <si>
    <t>Rumtemperatur (°C)</t>
  </si>
  <si>
    <t>Ændre rumtemperatur</t>
  </si>
  <si>
    <t>Delta T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</si>
  <si>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</si>
  <si>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</si>
  <si>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</si>
  <si>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</si>
  <si>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</si>
  <si>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Aritmetisk ydelse</t>
  </si>
  <si>
    <t>Logaritmisk ydelse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</si>
</sst>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22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</borders>
  <cellStyleXfs count="7">
    <xf numFmtId="0" fontId="0" fillId="0" borderId="0"/>
    <xf numFmtId="0" fontId="3" fillId="0" borderId="0"/>
    <xf numFmtId="0" fontId="12" fillId="0" borderId="0"/>
    <xf numFmtId="0" fontId="1" fillId="0" borderId="0"/>
    <xf numFmtId="0" fontId="2" fillId="0" borderId="0"/>
    <xf numFmtId="0" fontId="12" fillId="0" borderId="0"/>
    <xf numFmtId="9" fontId="2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6" fillId="2" borderId="0" xfId="1" applyNumberFormat="1" applyFont="1" applyFill="1" applyProtection="1">
      <protection hidden="1"/>
    </xf>
    <xf numFmtId="164" fontId="7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8" fillId="0" borderId="0" xfId="1" applyNumberFormat="1" applyFont="1" applyProtection="1">
      <protection hidden="1"/>
    </xf>
    <xf numFmtId="164" fontId="10" fillId="3" borderId="4" xfId="1" applyNumberFormat="1" applyFont="1" applyFill="1" applyBorder="1" applyAlignment="1" applyProtection="1">
      <alignment horizontal="center"/>
      <protection hidden="1"/>
    </xf>
    <xf numFmtId="164" fontId="10" fillId="0" borderId="0" xfId="1" applyNumberFormat="1" applyFont="1" applyAlignment="1" applyProtection="1">
      <alignment horizontal="center"/>
      <protection hidden="1"/>
    </xf>
    <xf numFmtId="3" fontId="6" fillId="0" borderId="0" xfId="1" applyNumberFormat="1" applyFont="1" applyProtection="1">
      <protection hidden="1"/>
    </xf>
    <xf numFmtId="166" fontId="6" fillId="0" borderId="0" xfId="1" applyNumberFormat="1" applyFont="1" applyProtection="1">
      <protection hidden="1"/>
    </xf>
    <xf numFmtId="167" fontId="6" fillId="0" borderId="0" xfId="1" applyNumberFormat="1" applyFont="1" applyProtection="1">
      <protection hidden="1"/>
    </xf>
    <xf numFmtId="164" fontId="7" fillId="2" borderId="0" xfId="1" applyNumberFormat="1" applyFont="1" applyFill="1" applyAlignment="1" applyProtection="1">
      <alignment vertical="center"/>
      <protection hidden="1"/>
    </xf>
    <xf numFmtId="0" fontId="13" fillId="2" borderId="0" xfId="2" applyFont="1" applyFill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right"/>
      <protection hidden="1"/>
    </xf>
    <xf numFmtId="2" fontId="9" fillId="3" borderId="0" xfId="2" applyNumberFormat="1" applyFont="1" applyFill="1" applyAlignment="1" applyProtection="1">
      <alignment horizontal="center" vertical="center"/>
      <protection hidden="1"/>
    </xf>
    <xf numFmtId="2" fontId="9" fillId="2" borderId="0" xfId="2" applyNumberFormat="1" applyFont="1" applyFill="1" applyAlignment="1" applyProtection="1">
      <alignment vertical="center"/>
      <protection hidden="1"/>
    </xf>
    <xf numFmtId="164" fontId="10" fillId="3" borderId="1" xfId="1" applyNumberFormat="1" applyFont="1" applyFill="1" applyBorder="1" applyAlignment="1" applyProtection="1">
      <alignment horizontal="center"/>
      <protection hidden="1"/>
    </xf>
    <xf numFmtId="164" fontId="10" fillId="0" borderId="13" xfId="1" applyNumberFormat="1" applyFont="1" applyBorder="1" applyAlignment="1" applyProtection="1">
      <alignment horizontal="center"/>
      <protection hidden="1"/>
    </xf>
    <xf numFmtId="164" fontId="8" fillId="0" borderId="1" xfId="1" applyNumberFormat="1" applyFont="1" applyBorder="1" applyAlignment="1" applyProtection="1">
      <alignment vertical="center"/>
      <protection hidden="1"/>
    </xf>
    <xf numFmtId="164" fontId="8" fillId="0" borderId="13" xfId="1" applyNumberFormat="1" applyFont="1" applyBorder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3" fontId="6" fillId="0" borderId="0" xfId="1" applyNumberFormat="1" applyFont="1" applyAlignment="1" applyProtection="1">
      <alignment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8" fillId="0" borderId="1" xfId="1" applyNumberFormat="1" applyFont="1" applyBorder="1" applyAlignment="1" applyProtection="1">
      <alignment horizontal="center" vertical="center"/>
      <protection hidden="1"/>
    </xf>
    <xf numFmtId="164" fontId="8" fillId="3" borderId="1" xfId="1" applyNumberFormat="1" applyFont="1" applyFill="1" applyBorder="1" applyAlignment="1" applyProtection="1">
      <alignment horizontal="center" vertical="center"/>
      <protection hidden="1"/>
    </xf>
    <xf numFmtId="164" fontId="14" fillId="0" borderId="0" xfId="4" applyNumberFormat="1" applyFont="1" applyProtection="1">
      <protection hidden="1"/>
    </xf>
    <xf numFmtId="164" fontId="11" fillId="2" borderId="0" xfId="1" applyNumberFormat="1" applyFont="1" applyFill="1" applyProtection="1">
      <protection hidden="1"/>
    </xf>
    <xf numFmtId="0" fontId="16" fillId="2" borderId="0" xfId="0" applyFont="1" applyFill="1" applyProtection="1">
      <protection hidden="1"/>
    </xf>
    <xf numFmtId="164" fontId="14" fillId="0" borderId="0" xfId="0" applyNumberFormat="1" applyFont="1" applyProtection="1">
      <protection hidden="1"/>
    </xf>
    <xf numFmtId="164" fontId="17" fillId="0" borderId="0" xfId="0" applyNumberFormat="1" applyFont="1" applyProtection="1">
      <protection locked="0"/>
    </xf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9" fillId="4" borderId="0" xfId="0" applyNumberFormat="1" applyFont="1" applyFill="1"/>
    <xf numFmtId="2" fontId="17" fillId="4" borderId="0" xfId="0" applyNumberFormat="1" applyFont="1" applyFill="1"/>
    <xf numFmtId="2" fontId="15" fillId="4" borderId="0" xfId="0" applyNumberFormat="1" applyFont="1" applyFill="1"/>
    <xf numFmtId="9" fontId="9" fillId="4" borderId="0" xfId="6" applyFont="1" applyFill="1" applyProtection="1"/>
    <xf numFmtId="164" fontId="6" fillId="0" borderId="0" xfId="1" applyNumberFormat="1" applyFont="1" applyAlignment="1" applyProtection="1">
      <alignment vertical="center"/>
      <protection hidden="1"/>
    </xf>
    <xf numFmtId="2" fontId="9" fillId="0" borderId="0" xfId="2" applyNumberFormat="1" applyFont="1" applyAlignment="1" applyProtection="1">
      <alignment horizontal="center" vertical="center"/>
      <protection hidden="1"/>
    </xf>
    <xf numFmtId="164" fontId="6" fillId="3" borderId="0" xfId="1" applyNumberFormat="1" applyFont="1" applyFill="1" applyAlignment="1">
      <alignment vertical="center"/>
    </xf>
    <xf numFmtId="9" fontId="9" fillId="3" borderId="0" xfId="6" applyFont="1" applyFill="1" applyAlignment="1" applyProtection="1"/>
    <xf numFmtId="164" fontId="9" fillId="4" borderId="1" xfId="1" applyNumberFormat="1" applyFont="1" applyFill="1" applyBorder="1" applyAlignment="1" applyProtection="1">
      <alignment horizontal="center" vertical="center"/>
      <protection hidden="1"/>
    </xf>
    <xf numFmtId="0" fontId="16" fillId="0" borderId="0" xfId="0" applyFont="1" applyProtection="1">
      <protection hidden="1"/>
    </xf>
    <xf numFmtId="164" fontId="8" fillId="0" borderId="14" xfId="1" applyNumberFormat="1" applyFont="1" applyBorder="1" applyProtection="1">
      <protection hidden="1"/>
    </xf>
    <xf numFmtId="164" fontId="8" fillId="0" borderId="15" xfId="1" applyNumberFormat="1" applyFont="1" applyBorder="1" applyProtection="1">
      <protection hidden="1"/>
    </xf>
    <xf numFmtId="165" fontId="6" fillId="0" borderId="16" xfId="1" applyNumberFormat="1" applyFont="1" applyBorder="1" applyAlignment="1" applyProtection="1">
      <alignment vertical="center"/>
      <protection hidden="1"/>
    </xf>
    <xf numFmtId="165" fontId="6" fillId="4" borderId="17" xfId="1" applyNumberFormat="1" applyFont="1" applyFill="1" applyBorder="1" applyAlignment="1" applyProtection="1">
      <alignment vertical="center"/>
      <protection hidden="1"/>
    </xf>
    <xf numFmtId="165" fontId="6" fillId="4" borderId="18" xfId="1" applyNumberFormat="1" applyFont="1" applyFill="1" applyBorder="1" applyAlignment="1" applyProtection="1">
      <alignment vertical="center"/>
      <protection hidden="1"/>
    </xf>
    <xf numFmtId="165" fontId="6" fillId="4" borderId="19" xfId="1" applyNumberFormat="1" applyFont="1" applyFill="1" applyBorder="1" applyAlignment="1" applyProtection="1">
      <alignment vertical="center"/>
      <protection hidden="1"/>
    </xf>
    <xf numFmtId="165" fontId="6" fillId="0" borderId="20" xfId="1" applyNumberFormat="1" applyFont="1" applyBorder="1" applyAlignment="1" applyProtection="1">
      <alignment vertical="center"/>
      <protection hidden="1"/>
    </xf>
    <xf numFmtId="165" fontId="6" fillId="0" borderId="21" xfId="1" applyNumberFormat="1" applyFont="1" applyBorder="1" applyAlignment="1" applyProtection="1">
      <alignment vertical="center"/>
      <protection hidden="1"/>
    </xf>
    <xf numFmtId="164" fontId="10" fillId="3" borderId="16" xfId="1" applyNumberFormat="1" applyFont="1" applyFill="1" applyBorder="1" applyAlignment="1" applyProtection="1">
      <alignment horizontal="center"/>
      <protection hidden="1"/>
    </xf>
    <xf numFmtId="165" fontId="6" fillId="0" borderId="5" xfId="1" applyNumberFormat="1" applyFont="1" applyBorder="1" applyProtection="1">
      <protection hidden="1"/>
    </xf>
    <xf numFmtId="165" fontId="6" fillId="0" borderId="6" xfId="1" applyNumberFormat="1" applyFont="1" applyBorder="1" applyProtection="1">
      <protection hidden="1"/>
    </xf>
    <xf numFmtId="165" fontId="6" fillId="0" borderId="7" xfId="1" applyNumberFormat="1" applyFont="1" applyBorder="1" applyProtection="1">
      <protection hidden="1"/>
    </xf>
    <xf numFmtId="166" fontId="6" fillId="3" borderId="8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9" xfId="1" applyNumberFormat="1" applyFont="1" applyFill="1" applyBorder="1" applyProtection="1">
      <protection hidden="1"/>
    </xf>
    <xf numFmtId="167" fontId="6" fillId="0" borderId="8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9" xfId="1" applyNumberFormat="1" applyFont="1" applyBorder="1" applyProtection="1">
      <protection hidden="1"/>
    </xf>
    <xf numFmtId="167" fontId="6" fillId="3" borderId="8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9" xfId="1" applyNumberFormat="1" applyFont="1" applyFill="1" applyBorder="1" applyProtection="1"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1" xfId="1" applyNumberFormat="1" applyFont="1" applyBorder="1" applyProtection="1">
      <protection hidden="1"/>
    </xf>
    <xf numFmtId="167" fontId="6" fillId="0" borderId="12" xfId="1" applyNumberFormat="1" applyFont="1" applyBorder="1" applyProtection="1">
      <protection hidden="1"/>
    </xf>
    <xf numFmtId="0" fontId="18" fillId="0" borderId="0" xfId="0" applyFont="1" applyAlignment="1">
      <alignment vertical="center"/>
    </xf>
    <xf numFmtId="164" fontId="19" fillId="2" borderId="0" xfId="1" applyNumberFormat="1" applyFont="1" applyFill="1" applyProtection="1">
      <protection hidden="1"/>
    </xf>
    <xf numFmtId="0" fontId="20" fillId="0" borderId="0" xfId="0" applyFont="1" applyProtection="1">
      <protection hidden="1"/>
    </xf>
    <xf numFmtId="164" fontId="8" fillId="0" borderId="1" xfId="1" applyNumberFormat="1" applyFont="1" applyBorder="1" applyAlignment="1" applyProtection="1">
      <alignment horizontal="center"/>
      <protection hidden="1"/>
    </xf>
    <xf numFmtId="164" fontId="8" fillId="0" borderId="3" xfId="1" applyNumberFormat="1" applyFont="1" applyBorder="1" applyAlignment="1" applyProtection="1">
      <alignment horizontal="center"/>
      <protection hidden="1"/>
    </xf>
    <xf numFmtId="164" fontId="5" fillId="2" borderId="0" xfId="1" applyNumberFormat="1" applyFont="1" applyFill="1" applyAlignment="1" applyProtection="1">
      <alignment horizontal="left" vertical="top" indent="1"/>
      <protection hidden="1"/>
    </xf>
    <xf numFmtId="164" fontId="8" fillId="0" borderId="2" xfId="1" applyNumberFormat="1" applyFont="1" applyBorder="1" applyAlignment="1" applyProtection="1">
      <alignment horizontal="center"/>
      <protection hidden="1"/>
    </xf>
    <xf numFmtId="164" fontId="8" fillId="0" borderId="0" xfId="1" applyNumberFormat="1" applyFont="1" applyAlignment="1" applyProtection="1">
      <alignment horizontal="center"/>
      <protection hidden="1"/>
    </xf>
    <xf numFmtId="0" fontId="9" fillId="3" borderId="1" xfId="4" applyFont="1" applyFill="1" applyBorder="1" applyAlignment="1" applyProtection="1">
      <alignment horizontal="center"/>
      <protection hidden="1"/>
    </xf>
    <xf numFmtId="0" fontId="9" fillId="3" borderId="2" xfId="4" applyFont="1" applyFill="1" applyBorder="1" applyAlignment="1" applyProtection="1">
      <alignment horizontal="center"/>
      <protection hidden="1"/>
    </xf>
    <xf numFmtId="164" fontId="8" fillId="0" borderId="16" xfId="1" applyNumberFormat="1" applyFont="1" applyBorder="1" applyAlignment="1" applyProtection="1">
      <alignment horizontal="center"/>
      <protection hidden="1"/>
    </xf>
    <xf numFmtId="164" fontId="8" fillId="0" borderId="13" xfId="1" applyNumberFormat="1" applyFont="1" applyBorder="1" applyAlignment="1" applyProtection="1">
      <alignment horizontal="center"/>
      <protection hidden="1"/>
    </xf>
    <xf numFmtId="164" fontId="8" fillId="3" borderId="1" xfId="1" applyNumberFormat="1" applyFont="1" applyFill="1" applyBorder="1" applyAlignment="1" applyProtection="1">
      <alignment horizontal="center"/>
      <protection hidden="1"/>
    </xf>
    <xf numFmtId="164" fontId="8" fillId="3" borderId="3" xfId="1" applyNumberFormat="1" applyFont="1" applyFill="1" applyBorder="1" applyAlignment="1" applyProtection="1">
      <alignment horizont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9B86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796709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9"/>
  <sheetViews>
    <sheetView showGridLines="0" tabSelected="1" zoomScale="85" zoomScaleNormal="85" workbookViewId="0">
      <selection activeCell="A24" sqref="A24"/>
    </sheetView>
  </sheetViews>
  <sheetFormatPr defaultColWidth="9.140625" defaultRowHeight="15"/>
  <cols>
    <col min="1" max="1" width="12.140625" style="3" customWidth="1"/>
    <col min="2" max="2" width="12.5703125" style="3" customWidth="1"/>
    <col min="3" max="16384" width="9.140625" style="3"/>
  </cols>
  <sheetData>
    <row r="1" spans="1:17" ht="30.75" customHeight="1">
      <c r="A1" s="1"/>
      <c r="B1" s="2"/>
      <c r="C1" s="77" t="s">
        <v>0</v>
      </c>
      <c r="D1" s="77"/>
      <c r="E1" s="77"/>
      <c r="F1" s="77"/>
      <c r="G1" s="77"/>
      <c r="H1" s="77"/>
    </row>
    <row r="2" spans="1:17" ht="15.75" customHeight="1">
      <c r="A2" s="4"/>
      <c r="B2" s="5"/>
    </row>
    <row r="3" spans="1:17" ht="15.75" customHeight="1">
      <c r="B3" s="6"/>
    </row>
    <row r="4" spans="1:17" ht="21">
      <c r="A4" s="7" t="s">
        <v>1</v>
      </c>
      <c r="B4" s="8"/>
      <c r="C4" s="6"/>
      <c r="D4" s="6"/>
      <c r="E4" s="6"/>
      <c r="F4" s="6"/>
      <c r="G4" s="6"/>
      <c r="H4" s="6"/>
      <c r="I4" s="6"/>
      <c r="J4" s="6"/>
    </row>
    <row r="5" spans="1:17" ht="15.75">
      <c r="A5" s="75" t="s">
        <v>2</v>
      </c>
      <c r="B5" s="78"/>
      <c r="C5" s="75" t="s">
        <v>3</v>
      </c>
      <c r="D5" s="76"/>
      <c r="E5" s="78"/>
      <c r="F5" s="79"/>
      <c r="G5" s="79"/>
      <c r="H5" s="79"/>
      <c r="I5" s="9"/>
      <c r="J5" s="9"/>
    </row>
    <row r="6" spans="1:17" ht="16.5" thickBot="1">
      <c r="A6" s="80" t="s">
        <v>4</v>
      </c>
      <c r="B6" s="81"/>
      <c r="C6" s="10">
        <v>22</v>
      </c>
      <c r="D6" s="10">
        <v>33</v>
      </c>
      <c r="E6" s="10">
        <v>44</v>
      </c>
      <c r="F6" s="11"/>
      <c r="G6" s="11"/>
      <c r="H6" s="11"/>
      <c r="I6" s="11"/>
      <c r="J6" s="11"/>
    </row>
    <row r="7" spans="1:17" ht="15.75">
      <c r="A7" s="75" t="s">
        <v>5</v>
      </c>
      <c r="B7" s="76"/>
      <c r="C7" s="57">
        <v>576</v>
      </c>
      <c r="D7" s="58">
        <v>906</v>
      </c>
      <c r="E7" s="59">
        <v>1181</v>
      </c>
      <c r="F7" s="12"/>
      <c r="G7" s="12"/>
      <c r="H7" s="12"/>
      <c r="I7" s="12"/>
      <c r="J7" s="12"/>
    </row>
    <row r="8" spans="1:17" ht="15.75">
      <c r="A8" s="84" t="s">
        <v>6</v>
      </c>
      <c r="B8" s="85"/>
      <c r="C8" s="60">
        <v>1.2678</v>
      </c>
      <c r="D8" s="61">
        <v>1.2579</v>
      </c>
      <c r="E8" s="62">
        <v>1.2843</v>
      </c>
      <c r="F8" s="13"/>
      <c r="G8" s="13"/>
      <c r="H8" s="13"/>
      <c r="I8" s="13"/>
      <c r="J8" s="13"/>
    </row>
    <row r="9" spans="1:17" ht="15.75">
      <c r="A9" s="75" t="s">
        <v>7</v>
      </c>
      <c r="B9" s="76"/>
      <c r="C9" s="63">
        <v>2.0499999999999998</v>
      </c>
      <c r="D9" s="64">
        <v>3.08</v>
      </c>
      <c r="E9" s="65">
        <v>4.0999999999999996</v>
      </c>
      <c r="F9" s="14"/>
      <c r="G9" s="14"/>
      <c r="H9" s="14"/>
      <c r="I9" s="14"/>
      <c r="J9" s="14"/>
    </row>
    <row r="10" spans="1:17" ht="15.75">
      <c r="A10" s="84" t="s">
        <v>8</v>
      </c>
      <c r="B10" s="85"/>
      <c r="C10" s="66">
        <v>13.5</v>
      </c>
      <c r="D10" s="67">
        <v>19.3</v>
      </c>
      <c r="E10" s="68">
        <v>24.6</v>
      </c>
      <c r="F10" s="14"/>
      <c r="G10" s="14"/>
      <c r="H10" s="14"/>
      <c r="I10" s="14"/>
      <c r="J10" s="14"/>
    </row>
    <row r="11" spans="1:17" ht="16.5" thickBot="1">
      <c r="A11" s="75" t="s">
        <v>9</v>
      </c>
      <c r="B11" s="76"/>
      <c r="C11" s="69">
        <v>2.8</v>
      </c>
      <c r="D11" s="70">
        <v>4.2</v>
      </c>
      <c r="E11" s="71">
        <v>5.6</v>
      </c>
      <c r="F11" s="14"/>
      <c r="G11" s="14"/>
      <c r="H11" s="14"/>
      <c r="I11" s="14"/>
      <c r="J11" s="14"/>
    </row>
    <row r="12" spans="1:17" ht="15.7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7" ht="21">
      <c r="A13" s="7" t="s">
        <v>10</v>
      </c>
      <c r="B13" s="6"/>
      <c r="C13" s="6"/>
      <c r="D13" s="6"/>
      <c r="E13" s="6"/>
      <c r="F13" s="6"/>
      <c r="G13" s="6"/>
      <c r="H13" s="6"/>
      <c r="I13" s="6"/>
      <c r="J13" s="6"/>
      <c r="N13" s="7" t="s">
        <v>11</v>
      </c>
      <c r="O13" s="7"/>
      <c r="P13" s="7"/>
      <c r="Q13" s="33"/>
    </row>
    <row r="14" spans="1:17" ht="21">
      <c r="A14" s="15" t="s">
        <v>12</v>
      </c>
      <c r="B14" s="15"/>
      <c r="C14" s="15"/>
      <c r="D14" s="15"/>
      <c r="E14" s="15"/>
      <c r="F14" s="32" t="s">
        <v>13</v>
      </c>
      <c r="G14" s="32"/>
      <c r="H14" s="32"/>
      <c r="I14" s="32"/>
      <c r="J14" s="32"/>
      <c r="N14" s="15" t="s">
        <v>12</v>
      </c>
      <c r="O14" s="32"/>
      <c r="P14" s="1"/>
      <c r="Q14" s="1"/>
    </row>
    <row r="15" spans="1:17" ht="15.75">
      <c r="A15" s="26" t="s">
        <v>14</v>
      </c>
      <c r="B15" s="26"/>
      <c r="C15" s="16">
        <v>75</v>
      </c>
      <c r="D15" s="1"/>
      <c r="E15" s="17" t="s">
        <v>15</v>
      </c>
      <c r="F15" s="31" t="s">
        <v>16</v>
      </c>
      <c r="G15" s="31"/>
      <c r="H15" s="31"/>
      <c r="I15" s="31"/>
      <c r="J15" s="31"/>
      <c r="K15" s="26" t="s">
        <v>14</v>
      </c>
      <c r="N15" s="34">
        <v>75</v>
      </c>
      <c r="O15" s="35">
        <v>75</v>
      </c>
      <c r="P15" s="1"/>
      <c r="Q15" s="1"/>
    </row>
    <row r="16" spans="1:17" ht="15.75">
      <c r="A16" s="26" t="s">
        <v>17</v>
      </c>
      <c r="B16" s="26"/>
      <c r="C16" s="16">
        <v>65</v>
      </c>
      <c r="D16" s="1"/>
      <c r="E16" s="17" t="s">
        <v>15</v>
      </c>
      <c r="F16" s="31" t="s">
        <v>18</v>
      </c>
      <c r="G16" s="31"/>
      <c r="H16" s="31"/>
      <c r="I16" s="31"/>
      <c r="J16" s="31"/>
      <c r="K16" s="26" t="s">
        <v>17</v>
      </c>
      <c r="N16" s="34">
        <v>65</v>
      </c>
      <c r="O16" s="35">
        <v>65</v>
      </c>
      <c r="P16" s="1"/>
      <c r="Q16" s="1"/>
    </row>
    <row r="17" spans="1:17" ht="15.75">
      <c r="A17" s="26" t="s">
        <v>19</v>
      </c>
      <c r="B17" s="26"/>
      <c r="C17" s="16">
        <v>20</v>
      </c>
      <c r="D17" s="1"/>
      <c r="E17" s="17" t="s">
        <v>15</v>
      </c>
      <c r="F17" s="31" t="s">
        <v>20</v>
      </c>
      <c r="G17" s="31"/>
      <c r="H17" s="31"/>
      <c r="I17" s="31"/>
      <c r="J17" s="31"/>
      <c r="K17" s="26" t="s">
        <v>19</v>
      </c>
      <c r="N17" s="34">
        <v>20</v>
      </c>
      <c r="O17" s="35">
        <v>20</v>
      </c>
      <c r="P17" s="1"/>
      <c r="Q17" s="1"/>
    </row>
    <row r="18" spans="1:17" ht="15.75">
      <c r="A18" s="27" t="s">
        <v>21</v>
      </c>
      <c r="B18" s="27"/>
      <c r="C18" s="18">
        <f>(AVERAGE(C15:C16))-C17</f>
        <v>50</v>
      </c>
      <c r="D18" s="8"/>
      <c r="E18" s="19"/>
      <c r="F18" s="6"/>
      <c r="G18" s="6"/>
      <c r="H18" s="6"/>
      <c r="I18" s="8"/>
      <c r="J18" s="8"/>
      <c r="K18" s="36" t="s">
        <v>21</v>
      </c>
      <c r="L18" s="37"/>
      <c r="M18" s="37"/>
      <c r="N18" s="38">
        <f>(N15-N16)/LN((N15-N17)/(N16-N17))</f>
        <v>49.83288654563971</v>
      </c>
      <c r="O18" s="39">
        <f>(O15-O16)/LN((O15-O17)/(O16-O17))</f>
        <v>49.83288654563971</v>
      </c>
      <c r="P18" s="1"/>
      <c r="Q18" s="1"/>
    </row>
    <row r="19" spans="1:17" ht="15.75">
      <c r="A19" s="44" t="s">
        <v>22</v>
      </c>
      <c r="B19" s="44"/>
      <c r="C19" s="45">
        <f>(((C15-C16)/(C15-C17))*1)</f>
        <v>0.18181818181818182</v>
      </c>
      <c r="D19" s="8"/>
      <c r="E19" s="19"/>
      <c r="F19" s="6"/>
      <c r="G19" s="6"/>
      <c r="H19" s="6"/>
      <c r="I19" s="8"/>
      <c r="J19" s="8"/>
      <c r="K19" s="36" t="s">
        <v>22</v>
      </c>
      <c r="L19" s="37"/>
      <c r="M19" s="37"/>
      <c r="N19" s="40"/>
      <c r="O19" s="41">
        <f>((O15-O16)/(O15-O17)*1)</f>
        <v>0.18181818181818182</v>
      </c>
      <c r="P19" s="1"/>
      <c r="Q19" s="1"/>
    </row>
    <row r="20" spans="1:17" ht="15.75">
      <c r="A20" s="42"/>
      <c r="B20" s="42"/>
      <c r="C20" s="43"/>
      <c r="D20" s="8"/>
      <c r="E20" s="19"/>
      <c r="F20" s="6"/>
      <c r="G20" s="6"/>
      <c r="H20" s="6"/>
      <c r="I20" s="8"/>
      <c r="J20" s="8"/>
    </row>
    <row r="21" spans="1:17" ht="15.75">
      <c r="A21" s="72" t="s">
        <v>23</v>
      </c>
      <c r="B21" s="73"/>
      <c r="C21" s="73"/>
      <c r="D21" s="73"/>
      <c r="E21" s="74"/>
      <c r="F21" s="74"/>
      <c r="G21" s="74"/>
      <c r="H21" s="74"/>
      <c r="I21" s="74"/>
      <c r="J21" s="74"/>
      <c r="K21" s="74"/>
    </row>
    <row r="22" spans="1:17" ht="15.75">
      <c r="A22" s="72" t="s">
        <v>24</v>
      </c>
      <c r="B22" s="73"/>
      <c r="C22" s="73"/>
      <c r="D22" s="73"/>
      <c r="E22" s="74"/>
      <c r="F22" s="74"/>
      <c r="G22" s="74"/>
      <c r="H22" s="74"/>
      <c r="I22" s="74"/>
      <c r="J22" s="74"/>
      <c r="K22" s="74"/>
    </row>
    <row r="23" spans="1:17" ht="15.75">
      <c r="A23" s="72" t="s">
        <v>25</v>
      </c>
      <c r="B23" s="73"/>
      <c r="C23" s="73"/>
      <c r="D23" s="73"/>
      <c r="E23" s="74"/>
      <c r="F23" s="74"/>
      <c r="G23" s="74"/>
      <c r="H23" s="74"/>
      <c r="I23" s="74"/>
      <c r="J23" s="74"/>
      <c r="K23" s="74"/>
    </row>
    <row r="24" spans="1:17" ht="15.75">
      <c r="A24" s="72" t="s">
        <v>26</v>
      </c>
      <c r="B24" s="73"/>
      <c r="C24" s="73"/>
      <c r="D24" s="73"/>
      <c r="E24" s="74"/>
      <c r="F24" s="74"/>
      <c r="G24" s="74"/>
      <c r="H24" s="74"/>
      <c r="I24" s="74"/>
      <c r="J24" s="74"/>
      <c r="K24" s="74"/>
    </row>
    <row r="25" spans="1:17" ht="15.75">
      <c r="A25" s="42"/>
      <c r="B25" s="42"/>
      <c r="C25" s="43"/>
      <c r="D25" s="8"/>
      <c r="E25" s="19"/>
      <c r="F25" s="6"/>
      <c r="G25" s="6"/>
      <c r="H25" s="6"/>
      <c r="I25" s="8"/>
      <c r="J25" s="8"/>
    </row>
    <row r="26" spans="1:17" ht="21">
      <c r="A26" s="6"/>
      <c r="B26" s="7" t="s">
        <v>27</v>
      </c>
    </row>
    <row r="27" spans="1:17" ht="15.75">
      <c r="A27" s="28"/>
      <c r="B27" s="29" t="s">
        <v>2</v>
      </c>
      <c r="C27" s="75" t="s">
        <v>3</v>
      </c>
      <c r="D27" s="76"/>
      <c r="E27" s="76"/>
      <c r="F27" s="83"/>
      <c r="G27" s="79"/>
      <c r="H27" s="79"/>
      <c r="I27" s="9"/>
      <c r="J27" s="9"/>
    </row>
    <row r="28" spans="1:17" ht="15.75">
      <c r="A28" s="28"/>
      <c r="B28" s="30" t="s">
        <v>4</v>
      </c>
      <c r="C28" s="10">
        <v>22</v>
      </c>
      <c r="D28" s="10">
        <v>33</v>
      </c>
      <c r="E28" s="20">
        <v>44</v>
      </c>
      <c r="F28" s="21"/>
      <c r="G28" s="11"/>
      <c r="H28" s="11"/>
      <c r="I28" s="11"/>
      <c r="J28" s="11"/>
    </row>
    <row r="29" spans="1:17" ht="16.5" thickBot="1">
      <c r="B29" s="22"/>
      <c r="C29" s="48"/>
      <c r="D29" s="49"/>
      <c r="E29" s="49"/>
      <c r="F29" s="23"/>
      <c r="G29" s="9"/>
      <c r="H29" s="9"/>
      <c r="I29" s="9"/>
      <c r="J29" s="9"/>
    </row>
    <row r="30" spans="1:17" ht="15.75">
      <c r="B30" s="46">
        <v>600</v>
      </c>
      <c r="C30" s="51">
        <f t="shared" ref="C30:C33" si="0">ROUND((($C$18/50)^C$8)*(C$7/1000*$B30),0)</f>
        <v>346</v>
      </c>
      <c r="D30" s="52">
        <f t="shared" ref="D30:E33" si="1">ROUND((($C$18/50)^D$8)*(D$7/1000*$B30),0)</f>
        <v>544</v>
      </c>
      <c r="E30" s="53">
        <f t="shared" si="1"/>
        <v>709</v>
      </c>
      <c r="F30" s="9"/>
      <c r="G30" s="9"/>
      <c r="H30" s="9"/>
      <c r="I30" s="9"/>
      <c r="J30" s="9"/>
    </row>
    <row r="31" spans="1:17" ht="16.5" thickBot="1">
      <c r="B31" s="24">
        <v>700</v>
      </c>
      <c r="C31" s="54">
        <f t="shared" si="0"/>
        <v>403</v>
      </c>
      <c r="D31" s="50">
        <f t="shared" si="1"/>
        <v>634</v>
      </c>
      <c r="E31" s="55">
        <f t="shared" si="1"/>
        <v>827</v>
      </c>
      <c r="F31" s="9"/>
      <c r="G31" s="9"/>
      <c r="H31" s="9"/>
      <c r="I31" s="9"/>
      <c r="J31" s="9"/>
    </row>
    <row r="32" spans="1:17" ht="15.75">
      <c r="B32" s="46">
        <v>800</v>
      </c>
      <c r="C32" s="51">
        <f t="shared" si="0"/>
        <v>461</v>
      </c>
      <c r="D32" s="52">
        <f t="shared" si="1"/>
        <v>725</v>
      </c>
      <c r="E32" s="53">
        <f t="shared" si="1"/>
        <v>945</v>
      </c>
      <c r="F32" s="9"/>
      <c r="G32" s="9"/>
      <c r="H32" s="9"/>
      <c r="I32" s="9"/>
      <c r="J32" s="9"/>
    </row>
    <row r="33" spans="2:10" ht="16.5" thickBot="1">
      <c r="B33" s="24">
        <v>900</v>
      </c>
      <c r="C33" s="54">
        <f t="shared" si="0"/>
        <v>518</v>
      </c>
      <c r="D33" s="50">
        <f t="shared" si="1"/>
        <v>815</v>
      </c>
      <c r="E33" s="55">
        <f t="shared" si="1"/>
        <v>1063</v>
      </c>
      <c r="F33" s="9"/>
      <c r="G33" s="9"/>
      <c r="H33" s="9"/>
      <c r="I33" s="9"/>
      <c r="J33" s="9"/>
    </row>
    <row r="34" spans="2:10" ht="15.75">
      <c r="B34" s="46">
        <v>1000</v>
      </c>
      <c r="C34" s="51">
        <f>ROUND((($C$18/50)^C$8)*(C$7/1000*$B34),0)</f>
        <v>576</v>
      </c>
      <c r="D34" s="52">
        <f t="shared" ref="D34:E43" si="2">ROUND((($C$18/50)^D$8)*(D$7/1000*$B34),0)</f>
        <v>906</v>
      </c>
      <c r="E34" s="53">
        <f t="shared" si="2"/>
        <v>1181</v>
      </c>
      <c r="F34" s="25"/>
      <c r="G34" s="12"/>
      <c r="H34" s="12"/>
      <c r="I34" s="12"/>
      <c r="J34" s="12"/>
    </row>
    <row r="35" spans="2:10" ht="16.5" thickBot="1">
      <c r="B35" s="24">
        <v>1100</v>
      </c>
      <c r="C35" s="54">
        <f t="shared" ref="C35:E45" si="3">ROUND((($C$18/50)^C$8)*(C$7/1000*$B35),0)</f>
        <v>634</v>
      </c>
      <c r="D35" s="50">
        <f t="shared" si="2"/>
        <v>997</v>
      </c>
      <c r="E35" s="55">
        <f t="shared" si="2"/>
        <v>1299</v>
      </c>
      <c r="F35" s="25"/>
      <c r="G35" s="12"/>
      <c r="H35" s="12"/>
      <c r="I35" s="12"/>
      <c r="J35" s="12"/>
    </row>
    <row r="36" spans="2:10" ht="15.75">
      <c r="B36" s="46">
        <v>1200</v>
      </c>
      <c r="C36" s="51">
        <f t="shared" si="3"/>
        <v>691</v>
      </c>
      <c r="D36" s="52">
        <f t="shared" si="2"/>
        <v>1087</v>
      </c>
      <c r="E36" s="53">
        <f t="shared" si="2"/>
        <v>1417</v>
      </c>
      <c r="F36" s="25"/>
      <c r="G36" s="12"/>
      <c r="H36" s="12"/>
      <c r="I36" s="12"/>
      <c r="J36" s="12"/>
    </row>
    <row r="37" spans="2:10" ht="16.5" thickBot="1">
      <c r="B37" s="24">
        <v>1400</v>
      </c>
      <c r="C37" s="54">
        <f t="shared" si="3"/>
        <v>806</v>
      </c>
      <c r="D37" s="50">
        <f t="shared" si="2"/>
        <v>1268</v>
      </c>
      <c r="E37" s="55">
        <f t="shared" si="2"/>
        <v>1653</v>
      </c>
      <c r="F37" s="25"/>
      <c r="G37" s="12"/>
      <c r="H37" s="12"/>
      <c r="I37" s="12"/>
      <c r="J37" s="12"/>
    </row>
    <row r="38" spans="2:10" ht="15.75">
      <c r="B38" s="46">
        <v>1600</v>
      </c>
      <c r="C38" s="51">
        <f t="shared" si="3"/>
        <v>922</v>
      </c>
      <c r="D38" s="52">
        <f t="shared" si="2"/>
        <v>1450</v>
      </c>
      <c r="E38" s="53">
        <f t="shared" si="2"/>
        <v>1890</v>
      </c>
      <c r="F38" s="25"/>
      <c r="G38" s="12"/>
      <c r="H38" s="12"/>
      <c r="I38" s="12"/>
      <c r="J38" s="12"/>
    </row>
    <row r="39" spans="2:10" ht="16.5" thickBot="1">
      <c r="B39" s="24">
        <v>1800</v>
      </c>
      <c r="C39" s="54">
        <f t="shared" si="3"/>
        <v>1037</v>
      </c>
      <c r="D39" s="50">
        <f t="shared" si="2"/>
        <v>1631</v>
      </c>
      <c r="E39" s="55">
        <f t="shared" si="2"/>
        <v>2126</v>
      </c>
      <c r="F39" s="25"/>
      <c r="G39" s="12"/>
      <c r="H39" s="12"/>
      <c r="I39" s="12"/>
      <c r="J39" s="12"/>
    </row>
    <row r="40" spans="2:10" ht="15.75">
      <c r="B40" s="46">
        <v>2000</v>
      </c>
      <c r="C40" s="51">
        <f t="shared" si="3"/>
        <v>1152</v>
      </c>
      <c r="D40" s="52">
        <f t="shared" si="2"/>
        <v>1812</v>
      </c>
      <c r="E40" s="53">
        <f t="shared" si="2"/>
        <v>2362</v>
      </c>
      <c r="F40" s="25"/>
      <c r="G40" s="12"/>
      <c r="H40" s="12"/>
      <c r="I40" s="12"/>
      <c r="J40" s="12"/>
    </row>
    <row r="41" spans="2:10" ht="16.5" thickBot="1">
      <c r="B41" s="24">
        <v>2200</v>
      </c>
      <c r="C41" s="54">
        <f t="shared" si="3"/>
        <v>1267</v>
      </c>
      <c r="D41" s="50">
        <f t="shared" si="2"/>
        <v>1993</v>
      </c>
      <c r="E41" s="55">
        <f t="shared" si="2"/>
        <v>2598</v>
      </c>
      <c r="F41" s="25"/>
      <c r="G41" s="12"/>
      <c r="H41" s="12"/>
      <c r="I41" s="12"/>
      <c r="J41" s="12"/>
    </row>
    <row r="42" spans="2:10" ht="15.75">
      <c r="B42" s="46">
        <v>2400</v>
      </c>
      <c r="C42" s="51">
        <f t="shared" si="3"/>
        <v>1382</v>
      </c>
      <c r="D42" s="52">
        <f t="shared" si="2"/>
        <v>2174</v>
      </c>
      <c r="E42" s="53">
        <f t="shared" si="2"/>
        <v>2834</v>
      </c>
      <c r="F42" s="25"/>
      <c r="G42" s="12"/>
      <c r="H42" s="12"/>
      <c r="I42" s="12"/>
      <c r="J42" s="12"/>
    </row>
    <row r="43" spans="2:10" ht="16.5" thickBot="1">
      <c r="B43" s="24">
        <v>2600</v>
      </c>
      <c r="C43" s="54">
        <f t="shared" si="3"/>
        <v>1498</v>
      </c>
      <c r="D43" s="50">
        <f t="shared" si="2"/>
        <v>2356</v>
      </c>
      <c r="E43" s="55">
        <f t="shared" si="2"/>
        <v>3071</v>
      </c>
      <c r="F43" s="25"/>
      <c r="G43" s="12"/>
      <c r="H43" s="12"/>
      <c r="I43" s="12"/>
      <c r="J43" s="12"/>
    </row>
    <row r="44" spans="2:10" ht="15.75">
      <c r="B44" s="46">
        <v>2800</v>
      </c>
      <c r="C44" s="51">
        <f t="shared" si="3"/>
        <v>1613</v>
      </c>
      <c r="D44" s="52">
        <f t="shared" si="3"/>
        <v>2537</v>
      </c>
      <c r="E44" s="53">
        <f t="shared" si="3"/>
        <v>3307</v>
      </c>
    </row>
    <row r="45" spans="2:10" ht="15.75">
      <c r="B45" s="24">
        <v>3000</v>
      </c>
      <c r="C45" s="54">
        <f t="shared" si="3"/>
        <v>1728</v>
      </c>
      <c r="D45" s="50">
        <f t="shared" si="3"/>
        <v>2718</v>
      </c>
      <c r="E45" s="55">
        <f t="shared" si="3"/>
        <v>3543</v>
      </c>
    </row>
    <row r="50" spans="2:5" ht="21">
      <c r="B50" s="47" t="s">
        <v>28</v>
      </c>
    </row>
    <row r="51" spans="2:5" ht="15.75">
      <c r="B51" s="29" t="s">
        <v>2</v>
      </c>
      <c r="C51" s="82" t="s">
        <v>3</v>
      </c>
      <c r="D51" s="82"/>
      <c r="E51" s="82"/>
    </row>
    <row r="52" spans="2:5" ht="15.75">
      <c r="B52" s="30" t="s">
        <v>4</v>
      </c>
      <c r="C52" s="56">
        <v>22</v>
      </c>
      <c r="D52" s="56">
        <v>33</v>
      </c>
      <c r="E52" s="56">
        <v>44</v>
      </c>
    </row>
    <row r="53" spans="2:5" ht="16.5" thickBot="1">
      <c r="B53" s="22"/>
      <c r="C53" s="23"/>
      <c r="D53" s="9"/>
      <c r="E53" s="9"/>
    </row>
    <row r="54" spans="2:5" ht="15.75">
      <c r="B54" s="46">
        <v>600</v>
      </c>
      <c r="C54" s="51">
        <f t="shared" ref="C54:C57" si="4">ROUND(C$7*$B54/1000*($O$18/$N$18)^C$8,0)</f>
        <v>346</v>
      </c>
      <c r="D54" s="52">
        <f t="shared" ref="D54:E57" si="5">ROUND(D$7*$B54/1000*($O$18/$N$18)^D$8,0)</f>
        <v>544</v>
      </c>
      <c r="E54" s="53">
        <f t="shared" si="5"/>
        <v>709</v>
      </c>
    </row>
    <row r="55" spans="2:5" ht="16.5" thickBot="1">
      <c r="B55" s="24">
        <v>700</v>
      </c>
      <c r="C55" s="54">
        <f t="shared" si="4"/>
        <v>403</v>
      </c>
      <c r="D55" s="50">
        <f t="shared" si="5"/>
        <v>634</v>
      </c>
      <c r="E55" s="55">
        <f t="shared" si="5"/>
        <v>827</v>
      </c>
    </row>
    <row r="56" spans="2:5" ht="15.75">
      <c r="B56" s="46">
        <v>800</v>
      </c>
      <c r="C56" s="51">
        <f t="shared" si="4"/>
        <v>461</v>
      </c>
      <c r="D56" s="52">
        <f t="shared" si="5"/>
        <v>725</v>
      </c>
      <c r="E56" s="53">
        <f t="shared" si="5"/>
        <v>945</v>
      </c>
    </row>
    <row r="57" spans="2:5" ht="16.5" thickBot="1">
      <c r="B57" s="24">
        <v>900</v>
      </c>
      <c r="C57" s="54">
        <f t="shared" si="4"/>
        <v>518</v>
      </c>
      <c r="D57" s="50">
        <f t="shared" si="5"/>
        <v>815</v>
      </c>
      <c r="E57" s="55">
        <f t="shared" si="5"/>
        <v>1063</v>
      </c>
    </row>
    <row r="58" spans="2:5" ht="15.75">
      <c r="B58" s="46">
        <v>1000</v>
      </c>
      <c r="C58" s="51">
        <f>ROUND(C$7*$B58/1000*($O$18/$N$18)^C$8,0)</f>
        <v>576</v>
      </c>
      <c r="D58" s="52">
        <f t="shared" ref="D58:E66" si="6">ROUND(D$7*$B58/1000*($O$18/$N$18)^D$8,0)</f>
        <v>906</v>
      </c>
      <c r="E58" s="53">
        <f t="shared" si="6"/>
        <v>1181</v>
      </c>
    </row>
    <row r="59" spans="2:5" ht="16.5" thickBot="1">
      <c r="B59" s="24">
        <v>1100</v>
      </c>
      <c r="C59" s="54">
        <f t="shared" ref="C59:E69" si="7">ROUND(C$7*$B59/1000*($O$18/$N$18)^C$8,0)</f>
        <v>634</v>
      </c>
      <c r="D59" s="50">
        <f t="shared" si="6"/>
        <v>997</v>
      </c>
      <c r="E59" s="55">
        <f t="shared" si="6"/>
        <v>1299</v>
      </c>
    </row>
    <row r="60" spans="2:5" ht="15.75">
      <c r="B60" s="46">
        <v>1200</v>
      </c>
      <c r="C60" s="51">
        <f t="shared" si="7"/>
        <v>691</v>
      </c>
      <c r="D60" s="52">
        <f t="shared" si="6"/>
        <v>1087</v>
      </c>
      <c r="E60" s="53">
        <f t="shared" si="6"/>
        <v>1417</v>
      </c>
    </row>
    <row r="61" spans="2:5" ht="16.5" thickBot="1">
      <c r="B61" s="24">
        <v>1400</v>
      </c>
      <c r="C61" s="54">
        <f t="shared" si="7"/>
        <v>806</v>
      </c>
      <c r="D61" s="50">
        <f t="shared" si="6"/>
        <v>1268</v>
      </c>
      <c r="E61" s="55">
        <f t="shared" si="6"/>
        <v>1653</v>
      </c>
    </row>
    <row r="62" spans="2:5" ht="15.75">
      <c r="B62" s="46">
        <v>1600</v>
      </c>
      <c r="C62" s="51">
        <f t="shared" si="7"/>
        <v>922</v>
      </c>
      <c r="D62" s="52">
        <f t="shared" si="6"/>
        <v>1450</v>
      </c>
      <c r="E62" s="53">
        <f t="shared" si="6"/>
        <v>1890</v>
      </c>
    </row>
    <row r="63" spans="2:5" ht="16.5" thickBot="1">
      <c r="B63" s="24">
        <v>1800</v>
      </c>
      <c r="C63" s="54">
        <f t="shared" si="7"/>
        <v>1037</v>
      </c>
      <c r="D63" s="50">
        <f t="shared" si="6"/>
        <v>1631</v>
      </c>
      <c r="E63" s="55">
        <f t="shared" si="6"/>
        <v>2126</v>
      </c>
    </row>
    <row r="64" spans="2:5" ht="15.75">
      <c r="B64" s="46">
        <v>2000</v>
      </c>
      <c r="C64" s="51">
        <f t="shared" si="7"/>
        <v>1152</v>
      </c>
      <c r="D64" s="52">
        <f t="shared" si="6"/>
        <v>1812</v>
      </c>
      <c r="E64" s="53">
        <f t="shared" si="6"/>
        <v>2362</v>
      </c>
    </row>
    <row r="65" spans="2:5" ht="16.5" thickBot="1">
      <c r="B65" s="24">
        <v>2200</v>
      </c>
      <c r="C65" s="54">
        <f t="shared" si="7"/>
        <v>1267</v>
      </c>
      <c r="D65" s="50">
        <f t="shared" si="6"/>
        <v>1993</v>
      </c>
      <c r="E65" s="55">
        <f t="shared" si="6"/>
        <v>2598</v>
      </c>
    </row>
    <row r="66" spans="2:5" ht="15.75">
      <c r="B66" s="46">
        <v>2400</v>
      </c>
      <c r="C66" s="51">
        <f t="shared" si="7"/>
        <v>1382</v>
      </c>
      <c r="D66" s="52">
        <f t="shared" si="6"/>
        <v>2174</v>
      </c>
      <c r="E66" s="53">
        <f t="shared" si="6"/>
        <v>2834</v>
      </c>
    </row>
    <row r="67" spans="2:5" ht="16.5" thickBot="1">
      <c r="B67" s="24">
        <v>2600</v>
      </c>
      <c r="C67" s="54">
        <f t="shared" si="7"/>
        <v>1498</v>
      </c>
      <c r="D67" s="50">
        <f t="shared" si="7"/>
        <v>2356</v>
      </c>
      <c r="E67" s="55">
        <f t="shared" si="7"/>
        <v>3071</v>
      </c>
    </row>
    <row r="68" spans="2:5" ht="15.75">
      <c r="B68" s="46">
        <v>2800</v>
      </c>
      <c r="C68" s="51">
        <f t="shared" si="7"/>
        <v>1613</v>
      </c>
      <c r="D68" s="52">
        <f t="shared" si="7"/>
        <v>2537</v>
      </c>
      <c r="E68" s="53">
        <f t="shared" si="7"/>
        <v>3307</v>
      </c>
    </row>
    <row r="69" spans="2:5" ht="15.75">
      <c r="B69" s="24">
        <v>3000</v>
      </c>
      <c r="C69" s="54">
        <f t="shared" si="7"/>
        <v>1728</v>
      </c>
      <c r="D69" s="50">
        <f t="shared" si="7"/>
        <v>2718</v>
      </c>
      <c r="E69" s="55">
        <f t="shared" si="7"/>
        <v>3543</v>
      </c>
    </row>
  </sheetData>
  <sheetProtection algorithmName="SHA-512" hashValue="9fEkayiZGIe9Zk+JwAoxI1sWkZSzpFN9WrXMfadtGBAuddyWI36XqJ9q+Rzd9eQYf1ZbE2VOu6wFIVOFXaYdhA==" saltValue="JLKQ0GwVJN1iqHYtVeWmvw==" spinCount="100000" sheet="1" objects="1" scenarios="1"/>
  <mergeCells count="13">
    <mergeCell ref="C51:E51"/>
    <mergeCell ref="C27:E27"/>
    <mergeCell ref="F27:H27"/>
    <mergeCell ref="A8:B8"/>
    <mergeCell ref="A9:B9"/>
    <mergeCell ref="A10:B10"/>
    <mergeCell ref="A11:B11"/>
    <mergeCell ref="A7:B7"/>
    <mergeCell ref="C1:H1"/>
    <mergeCell ref="C5:E5"/>
    <mergeCell ref="F5:H5"/>
    <mergeCell ref="A5:B5"/>
    <mergeCell ref="A6:B6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5" ma:contentTypeDescription="Create a new document." ma:contentTypeScope="" ma:versionID="ceaabab02970dfbf52cae12af964f32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deebd3d91bff55e80102b7ff180e5482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6E6DEA-E196-45BA-BEEF-C06045D16497}"/>
</file>

<file path=customXml/itemProps2.xml><?xml version="1.0" encoding="utf-8"?>
<ds:datastoreItem xmlns:ds="http://schemas.openxmlformats.org/officeDocument/2006/customXml" ds:itemID="{2B3F5838-ED24-4916-AA85-3C5E62B64ABC}"/>
</file>

<file path=customXml/itemProps3.xml><?xml version="1.0" encoding="utf-8"?>
<ds:datastoreItem xmlns:ds="http://schemas.openxmlformats.org/officeDocument/2006/customXml" ds:itemID="{81C3F907-72DE-4E75-A710-4AA38AD976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 Orshaegen Steven</dc:creator>
  <cp:keywords/>
  <dc:description/>
  <cp:lastModifiedBy/>
  <cp:revision/>
  <dcterms:created xsi:type="dcterms:W3CDTF">2013-09-12T12:46:42Z</dcterms:created>
  <dcterms:modified xsi:type="dcterms:W3CDTF">2025-09-22T13:14:24Z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