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F07A150D-8926-4CE0-842F-3BB9FDC6A5C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no Compact 4" sheetId="1" r:id="rId1"/>
  </sheets>
  <definedNames>
    <definedName name="_xlnm.Print_Area" localSheetId="0">'Reno Compact 4'!$A$1:$J$47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" i="1" l="1"/>
  <c r="C19" i="1"/>
  <c r="O18" i="1" l="1"/>
  <c r="N18" i="1"/>
  <c r="G57" i="1" l="1"/>
  <c r="H62" i="1"/>
  <c r="F57" i="1"/>
  <c r="F56" i="1"/>
  <c r="D56" i="1"/>
  <c r="H63" i="1"/>
  <c r="F60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G58" i="1"/>
  <c r="G60" i="1"/>
  <c r="C62" i="1"/>
  <c r="H58" i="1"/>
  <c r="H60" i="1"/>
  <c r="F62" i="1"/>
  <c r="F63" i="1"/>
  <c r="C64" i="1"/>
  <c r="H65" i="1"/>
  <c r="C66" i="1"/>
  <c r="C68" i="1"/>
  <c r="C70" i="1"/>
  <c r="G56" i="1"/>
  <c r="C57" i="1"/>
  <c r="C59" i="1"/>
  <c r="C61" i="1"/>
  <c r="G62" i="1"/>
  <c r="G63" i="1"/>
  <c r="H57" i="1"/>
  <c r="H59" i="1"/>
  <c r="H61" i="1"/>
  <c r="H64" i="1"/>
  <c r="C65" i="1"/>
  <c r="H66" i="1"/>
  <c r="C67" i="1"/>
  <c r="C69" i="1"/>
  <c r="C58" i="1"/>
  <c r="C60" i="1"/>
  <c r="C56" i="1"/>
  <c r="G66" i="1"/>
  <c r="G64" i="1"/>
  <c r="F58" i="1"/>
  <c r="G65" i="1"/>
  <c r="G61" i="1"/>
  <c r="F59" i="1"/>
  <c r="H56" i="1"/>
  <c r="C63" i="1"/>
  <c r="F66" i="1"/>
  <c r="F64" i="1"/>
  <c r="F65" i="1"/>
  <c r="F61" i="1"/>
  <c r="G59" i="1"/>
  <c r="C18" i="1" l="1"/>
  <c r="E39" i="1" l="1"/>
  <c r="D45" i="1"/>
  <c r="D47" i="1"/>
  <c r="D46" i="1"/>
  <c r="D44" i="1"/>
  <c r="D43" i="1"/>
  <c r="C44" i="1"/>
  <c r="C43" i="1"/>
  <c r="C42" i="1"/>
  <c r="C41" i="1"/>
  <c r="F40" i="1"/>
  <c r="C40" i="1"/>
  <c r="F39" i="1"/>
  <c r="C39" i="1"/>
  <c r="F38" i="1"/>
  <c r="C38" i="1"/>
  <c r="F37" i="1"/>
  <c r="C37" i="1"/>
  <c r="F36" i="1"/>
  <c r="C36" i="1"/>
  <c r="F35" i="1"/>
  <c r="C35" i="1"/>
  <c r="F34" i="1"/>
  <c r="C34" i="1"/>
  <c r="F33" i="1"/>
  <c r="C33" i="1"/>
  <c r="E44" i="1"/>
  <c r="E43" i="1"/>
  <c r="G40" i="1"/>
  <c r="G39" i="1"/>
  <c r="G38" i="1"/>
  <c r="G37" i="1"/>
  <c r="G36" i="1"/>
  <c r="G35" i="1"/>
  <c r="G34" i="1"/>
  <c r="G33" i="1"/>
  <c r="G32" i="1"/>
  <c r="D32" i="1"/>
  <c r="F31" i="1"/>
  <c r="C31" i="1"/>
  <c r="F30" i="1"/>
  <c r="C30" i="1"/>
  <c r="D40" i="1"/>
  <c r="H39" i="1"/>
  <c r="D37" i="1"/>
  <c r="H36" i="1"/>
  <c r="H35" i="1"/>
  <c r="D34" i="1"/>
  <c r="D33" i="1"/>
  <c r="F32" i="1"/>
  <c r="C32" i="1"/>
  <c r="H30" i="1"/>
  <c r="D42" i="1"/>
  <c r="H38" i="1"/>
  <c r="D36" i="1"/>
  <c r="E42" i="1"/>
  <c r="E41" i="1"/>
  <c r="E40" i="1"/>
  <c r="E38" i="1"/>
  <c r="E37" i="1"/>
  <c r="E36" i="1"/>
  <c r="E35" i="1"/>
  <c r="E34" i="1"/>
  <c r="E33" i="1"/>
  <c r="H31" i="1"/>
  <c r="E31" i="1"/>
  <c r="E30" i="1"/>
  <c r="D41" i="1"/>
  <c r="H40" i="1"/>
  <c r="D39" i="1"/>
  <c r="D38" i="1"/>
  <c r="H37" i="1"/>
  <c r="D35" i="1"/>
  <c r="H34" i="1"/>
  <c r="H33" i="1"/>
  <c r="D30" i="1"/>
  <c r="H32" i="1"/>
  <c r="G31" i="1"/>
  <c r="G30" i="1"/>
  <c r="E32" i="1"/>
  <c r="D31" i="1"/>
</calcChain>
</file>

<file path=xl/sharedStrings.xml><?xml version="1.0" encoding="utf-8"?>
<sst xmlns="http://schemas.openxmlformats.org/spreadsheetml/2006/main" count="49" uniqueCount="31">
  <si>
    <t>EN 442 Certification Data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</si>
  <si>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</si>
  <si>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</si>
  <si>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</si>
  <si>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</si>
  <si>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</si>
  <si>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</si>
  <si>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</si>
  <si>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</si>
  <si>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</si>
  <si>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</si>
  <si>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</si>
  <si>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</si>
  <si>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</si>
  <si>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</si>
  <si>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</si>
  <si>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</si>
  <si>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</si>
  <si>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</si>
  <si>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</si>
  <si>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</si>
  <si>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</si>
  <si>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</si>
  <si>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550 mm</t>
  </si>
  <si>
    <t>950 mm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</si>
  <si>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</si>
  <si>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</si>
  <si>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</si>
  <si>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</si>
  <si>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Reno Compact 4</t>
  </si>
  <si>
    <t>Ydelses tabel, Aritmetisk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</si>
</sst>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medium">
        <color rgb="FF31869B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116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9" fillId="0" borderId="1" xfId="1" applyNumberFormat="1" applyFont="1" applyBorder="1" applyAlignment="1" applyProtection="1">
      <alignment vertical="center"/>
      <protection hidden="1"/>
    </xf>
    <xf numFmtId="164" fontId="10" fillId="0" borderId="14" xfId="1" applyNumberFormat="1" applyFont="1" applyBorder="1" applyAlignment="1" applyProtection="1">
      <alignment horizontal="center" vertical="center"/>
      <protection hidden="1"/>
    </xf>
    <xf numFmtId="164" fontId="10" fillId="3" borderId="14" xfId="1" applyNumberFormat="1" applyFont="1" applyFill="1" applyBorder="1" applyAlignment="1" applyProtection="1">
      <alignment horizontal="center" vertical="center"/>
      <protection hidden="1"/>
    </xf>
    <xf numFmtId="165" fontId="6" fillId="3" borderId="14" xfId="1" applyNumberFormat="1" applyFont="1" applyFill="1" applyBorder="1" applyProtection="1">
      <protection hidden="1"/>
    </xf>
    <xf numFmtId="165" fontId="6" fillId="3" borderId="2" xfId="1" applyNumberFormat="1" applyFont="1" applyFill="1" applyBorder="1" applyAlignment="1" applyProtection="1">
      <alignment vertical="center"/>
      <protection hidden="1"/>
    </xf>
    <xf numFmtId="165" fontId="6" fillId="3" borderId="4" xfId="1" applyNumberFormat="1" applyFont="1" applyFill="1" applyBorder="1" applyProtection="1">
      <protection hidden="1"/>
    </xf>
    <xf numFmtId="165" fontId="6" fillId="0" borderId="14" xfId="1" applyNumberFormat="1" applyFont="1" applyBorder="1" applyProtection="1">
      <protection hidden="1"/>
    </xf>
    <xf numFmtId="165" fontId="6" fillId="0" borderId="2" xfId="1" applyNumberFormat="1" applyFont="1" applyBorder="1" applyAlignment="1" applyProtection="1">
      <alignment vertical="center"/>
      <protection hidden="1"/>
    </xf>
    <xf numFmtId="165" fontId="6" fillId="0" borderId="4" xfId="1" applyNumberFormat="1" applyFont="1" applyBorder="1" applyProtection="1"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165" fontId="6" fillId="3" borderId="11" xfId="1" applyNumberFormat="1" applyFont="1" applyFill="1" applyBorder="1" applyProtection="1">
      <protection hidden="1"/>
    </xf>
    <xf numFmtId="165" fontId="6" fillId="3" borderId="10" xfId="1" applyNumberFormat="1" applyFont="1" applyFill="1" applyBorder="1" applyAlignment="1" applyProtection="1">
      <alignment vertical="center"/>
      <protection hidden="1"/>
    </xf>
    <xf numFmtId="165" fontId="6" fillId="3" borderId="12" xfId="1" applyNumberFormat="1" applyFont="1" applyFill="1" applyBorder="1" applyProtection="1"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9" fillId="2" borderId="0" xfId="0" applyFont="1" applyFill="1" applyProtection="1">
      <protection hidden="1"/>
    </xf>
    <xf numFmtId="0" fontId="19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165" fontId="16" fillId="3" borderId="18" xfId="1" applyNumberFormat="1" applyFont="1" applyFill="1" applyBorder="1" applyAlignment="1" applyProtection="1">
      <alignment horizontal="right" vertical="center"/>
      <protection hidden="1"/>
    </xf>
    <xf numFmtId="165" fontId="16" fillId="0" borderId="18" xfId="1" applyNumberFormat="1" applyFont="1" applyBorder="1" applyAlignment="1" applyProtection="1">
      <alignment horizontal="right" vertical="center"/>
      <protection hidden="1"/>
    </xf>
    <xf numFmtId="165" fontId="16" fillId="3" borderId="19" xfId="1" applyNumberFormat="1" applyFont="1" applyFill="1" applyBorder="1" applyAlignment="1" applyProtection="1">
      <alignment horizontal="right" vertical="center"/>
      <protection hidden="1"/>
    </xf>
    <xf numFmtId="165" fontId="16" fillId="3" borderId="20" xfId="1" applyNumberFormat="1" applyFont="1" applyFill="1" applyBorder="1" applyAlignment="1" applyProtection="1">
      <alignment horizontal="right" vertical="center"/>
      <protection hidden="1"/>
    </xf>
    <xf numFmtId="165" fontId="16" fillId="3" borderId="21" xfId="1" applyNumberFormat="1" applyFont="1" applyFill="1" applyBorder="1" applyAlignment="1" applyProtection="1">
      <alignment horizontal="right" vertical="center"/>
      <protection hidden="1"/>
    </xf>
    <xf numFmtId="165" fontId="16" fillId="0" borderId="22" xfId="1" applyNumberFormat="1" applyFont="1" applyBorder="1" applyAlignment="1" applyProtection="1">
      <alignment horizontal="right" vertical="center"/>
      <protection hidden="1"/>
    </xf>
    <xf numFmtId="165" fontId="16" fillId="0" borderId="23" xfId="1" applyNumberFormat="1" applyFont="1" applyBorder="1" applyAlignment="1" applyProtection="1">
      <alignment horizontal="right" vertical="center"/>
      <protection hidden="1"/>
    </xf>
    <xf numFmtId="165" fontId="16" fillId="3" borderId="22" xfId="1" applyNumberFormat="1" applyFont="1" applyFill="1" applyBorder="1" applyAlignment="1" applyProtection="1">
      <alignment horizontal="right" vertical="center"/>
      <protection hidden="1"/>
    </xf>
    <xf numFmtId="165" fontId="16" fillId="3" borderId="23" xfId="1" applyNumberFormat="1" applyFont="1" applyFill="1" applyBorder="1" applyAlignment="1" applyProtection="1">
      <alignment horizontal="right" vertical="center"/>
      <protection hidden="1"/>
    </xf>
    <xf numFmtId="0" fontId="18" fillId="0" borderId="0" xfId="0" applyFont="1" applyAlignment="1" applyProtection="1">
      <alignment vertical="center"/>
      <protection hidden="1"/>
    </xf>
    <xf numFmtId="164" fontId="20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7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20" fillId="4" borderId="0" xfId="0" applyNumberFormat="1" applyFont="1" applyFill="1"/>
    <xf numFmtId="165" fontId="6" fillId="5" borderId="14" xfId="1" applyNumberFormat="1" applyFont="1" applyFill="1" applyBorder="1" applyProtection="1">
      <protection hidden="1"/>
    </xf>
    <xf numFmtId="165" fontId="6" fillId="5" borderId="2" xfId="1" applyNumberFormat="1" applyFont="1" applyFill="1" applyBorder="1" applyAlignment="1" applyProtection="1">
      <alignment vertical="center"/>
      <protection hidden="1"/>
    </xf>
    <xf numFmtId="165" fontId="6" fillId="5" borderId="4" xfId="1" applyNumberFormat="1" applyFont="1" applyFill="1" applyBorder="1" applyProtection="1">
      <protection hidden="1"/>
    </xf>
    <xf numFmtId="165" fontId="16" fillId="5" borderId="22" xfId="1" applyNumberFormat="1" applyFont="1" applyFill="1" applyBorder="1" applyAlignment="1" applyProtection="1">
      <alignment horizontal="right" vertical="center"/>
      <protection hidden="1"/>
    </xf>
    <xf numFmtId="165" fontId="16" fillId="5" borderId="18" xfId="1" applyNumberFormat="1" applyFont="1" applyFill="1" applyBorder="1" applyAlignment="1" applyProtection="1">
      <alignment horizontal="right" vertical="center"/>
      <protection hidden="1"/>
    </xf>
    <xf numFmtId="165" fontId="16" fillId="5" borderId="23" xfId="1" applyNumberFormat="1" applyFont="1" applyFill="1" applyBorder="1" applyAlignment="1" applyProtection="1">
      <alignment horizontal="right" vertical="center"/>
      <protection hidden="1"/>
    </xf>
    <xf numFmtId="165" fontId="6" fillId="5" borderId="17" xfId="1" applyNumberFormat="1" applyFont="1" applyFill="1" applyBorder="1" applyProtection="1">
      <protection hidden="1"/>
    </xf>
    <xf numFmtId="165" fontId="16" fillId="5" borderId="25" xfId="1" applyNumberFormat="1" applyFont="1" applyFill="1" applyBorder="1" applyAlignment="1" applyProtection="1">
      <alignment horizontal="right" vertical="center"/>
      <protection hidden="1"/>
    </xf>
    <xf numFmtId="165" fontId="6" fillId="5" borderId="16" xfId="1" applyNumberFormat="1" applyFont="1" applyFill="1" applyBorder="1" applyProtection="1">
      <protection hidden="1"/>
    </xf>
    <xf numFmtId="165" fontId="6" fillId="0" borderId="9" xfId="1" applyNumberFormat="1" applyFont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5" fontId="6" fillId="0" borderId="12" xfId="1" applyNumberFormat="1" applyFont="1" applyBorder="1" applyProtection="1">
      <protection hidden="1"/>
    </xf>
    <xf numFmtId="166" fontId="6" fillId="3" borderId="13" xfId="1" applyNumberFormat="1" applyFont="1" applyFill="1" applyBorder="1" applyProtection="1">
      <protection hidden="1"/>
    </xf>
    <xf numFmtId="166" fontId="6" fillId="3" borderId="14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7" fontId="6" fillId="0" borderId="13" xfId="1" applyNumberFormat="1" applyFont="1" applyBorder="1" applyProtection="1">
      <protection hidden="1"/>
    </xf>
    <xf numFmtId="167" fontId="6" fillId="0" borderId="14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3" borderId="13" xfId="1" applyNumberFormat="1" applyFont="1" applyFill="1" applyBorder="1" applyProtection="1">
      <protection hidden="1"/>
    </xf>
    <xf numFmtId="167" fontId="6" fillId="3" borderId="14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0" borderId="16" xfId="1" applyNumberFormat="1" applyFont="1" applyBorder="1" applyProtection="1">
      <protection hidden="1"/>
    </xf>
    <xf numFmtId="167" fontId="6" fillId="0" borderId="17" xfId="1" applyNumberFormat="1" applyFont="1" applyBorder="1" applyProtection="1">
      <protection hidden="1"/>
    </xf>
    <xf numFmtId="165" fontId="16" fillId="5" borderId="24" xfId="1" applyNumberFormat="1" applyFont="1" applyFill="1" applyBorder="1" applyAlignment="1" applyProtection="1">
      <alignment horizontal="right" vertical="center"/>
      <protection hidden="1"/>
    </xf>
    <xf numFmtId="165" fontId="16" fillId="5" borderId="26" xfId="1" applyNumberFormat="1" applyFont="1" applyFill="1" applyBorder="1" applyAlignment="1" applyProtection="1">
      <alignment horizontal="right" vertical="center"/>
      <protection hidden="1"/>
    </xf>
    <xf numFmtId="165" fontId="6" fillId="5" borderId="8" xfId="1" applyNumberFormat="1" applyFont="1" applyFill="1" applyBorder="1" applyAlignment="1" applyProtection="1">
      <alignment vertical="center"/>
      <protection hidden="1"/>
    </xf>
    <xf numFmtId="0" fontId="21" fillId="0" borderId="0" xfId="0" applyFont="1" applyAlignment="1">
      <alignment vertical="center"/>
    </xf>
    <xf numFmtId="164" fontId="22" fillId="2" borderId="0" xfId="1" applyNumberFormat="1" applyFont="1" applyFill="1" applyProtection="1">
      <protection hidden="1"/>
    </xf>
    <xf numFmtId="0" fontId="23" fillId="0" borderId="0" xfId="0" applyFont="1" applyProtection="1"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164" fontId="6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8" xfId="1" applyNumberFormat="1" applyFont="1" applyBorder="1" applyAlignment="1" applyProtection="1">
      <alignment horizontal="center" vertical="center"/>
      <protection hidden="1"/>
    </xf>
    <xf numFmtId="164" fontId="6" fillId="0" borderId="5" xfId="1" applyNumberFormat="1" applyFont="1" applyBorder="1" applyAlignment="1" applyProtection="1">
      <alignment horizontal="center" vertical="center"/>
      <protection hidden="1"/>
    </xf>
    <xf numFmtId="164" fontId="6" fillId="0" borderId="6" xfId="1" applyNumberFormat="1" applyFont="1" applyBorder="1" applyAlignment="1" applyProtection="1">
      <alignment horizontal="center" vertical="center"/>
      <protection hidden="1"/>
    </xf>
    <xf numFmtId="164" fontId="10" fillId="2" borderId="14" xfId="1" applyNumberFormat="1" applyFont="1" applyFill="1" applyBorder="1" applyAlignment="1" applyProtection="1">
      <alignment horizontal="center" vertical="center"/>
      <protection hidden="1"/>
    </xf>
    <xf numFmtId="165" fontId="6" fillId="2" borderId="2" xfId="1" applyNumberFormat="1" applyFont="1" applyFill="1" applyBorder="1" applyAlignment="1" applyProtection="1">
      <alignment vertical="center"/>
      <protection hidden="1"/>
    </xf>
    <xf numFmtId="165" fontId="6" fillId="2" borderId="4" xfId="1" applyNumberFormat="1" applyFont="1" applyFill="1" applyBorder="1" applyProtection="1">
      <protection hidden="1"/>
    </xf>
    <xf numFmtId="165" fontId="6" fillId="2" borderId="14" xfId="1" applyNumberFormat="1" applyFont="1" applyFill="1" applyBorder="1" applyProtection="1">
      <protection hidden="1"/>
    </xf>
    <xf numFmtId="165" fontId="6" fillId="2" borderId="17" xfId="1" applyNumberFormat="1" applyFont="1" applyFill="1" applyBorder="1" applyProtection="1">
      <protection hidden="1"/>
    </xf>
    <xf numFmtId="164" fontId="10" fillId="2" borderId="1" xfId="1" applyNumberFormat="1" applyFont="1" applyFill="1" applyBorder="1" applyAlignment="1" applyProtection="1">
      <alignment horizontal="center" vertical="center"/>
      <protection hidden="1"/>
    </xf>
    <xf numFmtId="165" fontId="16" fillId="2" borderId="22" xfId="1" applyNumberFormat="1" applyFont="1" applyFill="1" applyBorder="1" applyAlignment="1" applyProtection="1">
      <alignment horizontal="right" vertical="center"/>
      <protection hidden="1"/>
    </xf>
    <xf numFmtId="165" fontId="16" fillId="2" borderId="18" xfId="1" applyNumberFormat="1" applyFont="1" applyFill="1" applyBorder="1" applyAlignment="1" applyProtection="1">
      <alignment horizontal="right" vertical="center"/>
      <protection hidden="1"/>
    </xf>
    <xf numFmtId="165" fontId="16" fillId="2" borderId="23" xfId="1" applyNumberFormat="1" applyFont="1" applyFill="1" applyBorder="1" applyAlignment="1" applyProtection="1">
      <alignment horizontal="right" vertical="center"/>
      <protection hidden="1"/>
    </xf>
    <xf numFmtId="165" fontId="16" fillId="2" borderId="25" xfId="1" applyNumberFormat="1" applyFont="1" applyFill="1" applyBorder="1" applyAlignment="1" applyProtection="1">
      <alignment horizontal="right"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869B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73"/>
  <sheetViews>
    <sheetView showGridLines="0" tabSelected="1" zoomScale="85" zoomScaleNormal="85" workbookViewId="0">
      <selection activeCell="G73" sqref="G73"/>
    </sheetView>
  </sheetViews>
  <sheetFormatPr defaultRowHeight="15" x14ac:dyDescent="0.25"/>
  <cols>
    <col min="1" max="1" width="12.140625" style="3" customWidth="1"/>
    <col min="2" max="2" width="12.5703125" style="3" customWidth="1"/>
    <col min="3" max="16384" width="9.140625" style="3"/>
  </cols>
  <sheetData>
    <row r="1" spans="1:29" ht="30.75" customHeight="1" x14ac:dyDescent="0.5">
      <c r="A1" s="1"/>
      <c r="B1" s="2"/>
      <c r="C1" s="101" t="s">
        <v>29</v>
      </c>
      <c r="D1" s="101"/>
      <c r="E1" s="101"/>
      <c r="F1" s="101"/>
      <c r="G1" s="101"/>
      <c r="H1" s="101"/>
    </row>
    <row r="2" spans="1:29" ht="15.75" customHeight="1" x14ac:dyDescent="0.25">
      <c r="A2" s="4"/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29" ht="15.75" customHeight="1" x14ac:dyDescent="0.25">
      <c r="B3" s="7"/>
    </row>
    <row r="4" spans="1:29" ht="21" x14ac:dyDescent="0.35">
      <c r="A4" s="8" t="s">
        <v>0</v>
      </c>
      <c r="B4" s="9"/>
    </row>
    <row r="5" spans="1:29" ht="15.75" x14ac:dyDescent="0.25">
      <c r="A5" s="94" t="s">
        <v>5</v>
      </c>
      <c r="B5" s="95"/>
      <c r="C5" s="98" t="s">
        <v>23</v>
      </c>
      <c r="D5" s="98"/>
      <c r="E5" s="95"/>
      <c r="F5" s="98" t="s">
        <v>24</v>
      </c>
      <c r="G5" s="98"/>
      <c r="H5" s="95"/>
    </row>
    <row r="6" spans="1:29" ht="16.5" thickBot="1" x14ac:dyDescent="0.3">
      <c r="A6" s="96" t="s">
        <v>1</v>
      </c>
      <c r="B6" s="97"/>
      <c r="C6" s="10">
        <v>21</v>
      </c>
      <c r="D6" s="10">
        <v>22</v>
      </c>
      <c r="E6" s="10">
        <v>33</v>
      </c>
      <c r="F6" s="10">
        <v>21</v>
      </c>
      <c r="G6" s="10">
        <v>22</v>
      </c>
      <c r="H6" s="10">
        <v>33</v>
      </c>
    </row>
    <row r="7" spans="1:29" ht="15.75" x14ac:dyDescent="0.25">
      <c r="A7" s="94" t="s">
        <v>4</v>
      </c>
      <c r="B7" s="98"/>
      <c r="C7" s="73">
        <v>1250</v>
      </c>
      <c r="D7" s="75">
        <v>1614</v>
      </c>
      <c r="E7" s="74">
        <v>2224</v>
      </c>
      <c r="F7" s="73">
        <v>1906</v>
      </c>
      <c r="G7" s="75">
        <v>2406</v>
      </c>
      <c r="H7" s="74">
        <v>3427</v>
      </c>
    </row>
    <row r="8" spans="1:29" ht="15.75" x14ac:dyDescent="0.25">
      <c r="A8" s="99" t="s">
        <v>6</v>
      </c>
      <c r="B8" s="100"/>
      <c r="C8" s="76">
        <v>1.3367</v>
      </c>
      <c r="D8" s="78">
        <v>1.3331999999999999</v>
      </c>
      <c r="E8" s="77">
        <v>1.3218000000000001</v>
      </c>
      <c r="F8" s="76">
        <v>1.3277000000000001</v>
      </c>
      <c r="G8" s="78">
        <v>1.3355999999999999</v>
      </c>
      <c r="H8" s="77">
        <v>1.3423</v>
      </c>
    </row>
    <row r="9" spans="1:29" ht="15.75" x14ac:dyDescent="0.25">
      <c r="A9" s="94" t="s">
        <v>7</v>
      </c>
      <c r="B9" s="98"/>
      <c r="C9" s="79">
        <v>4.78</v>
      </c>
      <c r="D9" s="81">
        <v>7.04</v>
      </c>
      <c r="E9" s="80">
        <v>10.55</v>
      </c>
      <c r="F9" s="79">
        <v>8.52</v>
      </c>
      <c r="G9" s="81">
        <v>12.68</v>
      </c>
      <c r="H9" s="80">
        <v>19.02</v>
      </c>
    </row>
    <row r="10" spans="1:29" ht="15.75" x14ac:dyDescent="0.25">
      <c r="A10" s="99" t="s">
        <v>8</v>
      </c>
      <c r="B10" s="100"/>
      <c r="C10" s="82">
        <v>27.21</v>
      </c>
      <c r="D10" s="84">
        <v>31.97</v>
      </c>
      <c r="E10" s="83">
        <v>47.95</v>
      </c>
      <c r="F10" s="82">
        <v>45</v>
      </c>
      <c r="G10" s="84">
        <v>53.5</v>
      </c>
      <c r="H10" s="83">
        <v>78</v>
      </c>
    </row>
    <row r="11" spans="1:29" ht="16.5" thickBot="1" x14ac:dyDescent="0.3">
      <c r="A11" s="94" t="s">
        <v>9</v>
      </c>
      <c r="B11" s="98"/>
      <c r="C11" s="85">
        <v>5.94</v>
      </c>
      <c r="D11" s="87">
        <v>6.12</v>
      </c>
      <c r="E11" s="86">
        <v>9.07</v>
      </c>
      <c r="F11" s="85">
        <v>10.1</v>
      </c>
      <c r="G11" s="87">
        <v>10.050000000000001</v>
      </c>
      <c r="H11" s="86">
        <v>15.3</v>
      </c>
    </row>
    <row r="12" spans="1:29" ht="15.75" x14ac:dyDescent="0.25">
      <c r="A12" s="7"/>
      <c r="B12" s="7"/>
      <c r="C12" s="7"/>
      <c r="D12" s="7"/>
      <c r="E12" s="7"/>
      <c r="F12" s="7"/>
      <c r="G12" s="7"/>
      <c r="H12" s="7"/>
      <c r="I12" s="7"/>
      <c r="J12" s="9"/>
      <c r="K12" s="7"/>
      <c r="L12" s="7"/>
    </row>
    <row r="13" spans="1:29" ht="21" x14ac:dyDescent="0.35">
      <c r="A13" s="8" t="s">
        <v>30</v>
      </c>
      <c r="B13" s="8"/>
      <c r="C13" s="8"/>
      <c r="D13" s="8"/>
      <c r="E13" s="8"/>
      <c r="F13" s="8"/>
      <c r="G13" s="8"/>
      <c r="H13" s="8"/>
      <c r="I13" s="8"/>
      <c r="J13" s="8"/>
      <c r="N13" s="8" t="s">
        <v>19</v>
      </c>
      <c r="O13" s="8"/>
      <c r="P13" s="8"/>
      <c r="Q13" s="35"/>
      <c r="AB13" s="8"/>
    </row>
    <row r="14" spans="1:29" ht="21" x14ac:dyDescent="0.35">
      <c r="A14" s="11" t="s">
        <v>17</v>
      </c>
      <c r="B14" s="11"/>
      <c r="C14" s="11"/>
      <c r="D14" s="11"/>
      <c r="E14" s="11"/>
      <c r="F14" s="12" t="s">
        <v>13</v>
      </c>
      <c r="G14" s="12"/>
      <c r="H14" s="12"/>
      <c r="I14" s="12"/>
      <c r="J14" s="12"/>
      <c r="N14" s="11" t="s">
        <v>17</v>
      </c>
      <c r="O14" s="12"/>
      <c r="P14" s="1"/>
      <c r="Q14" s="1"/>
      <c r="AB14" s="36"/>
    </row>
    <row r="15" spans="1:29" ht="15.75" x14ac:dyDescent="0.25">
      <c r="A15" s="25" t="s">
        <v>10</v>
      </c>
      <c r="B15" s="25"/>
      <c r="C15" s="50">
        <v>75</v>
      </c>
      <c r="D15" s="13"/>
      <c r="E15" s="14" t="s">
        <v>2</v>
      </c>
      <c r="F15" s="30" t="s">
        <v>14</v>
      </c>
      <c r="G15" s="30"/>
      <c r="H15" s="30"/>
      <c r="I15" s="34" t="s">
        <v>18</v>
      </c>
      <c r="J15" s="30"/>
      <c r="K15" s="25" t="s">
        <v>10</v>
      </c>
      <c r="N15" s="15">
        <v>75</v>
      </c>
      <c r="O15" s="49">
        <v>75</v>
      </c>
      <c r="P15" s="1"/>
      <c r="Q15" s="1"/>
      <c r="AB15" s="1"/>
    </row>
    <row r="16" spans="1:29" ht="15.75" x14ac:dyDescent="0.25">
      <c r="A16" s="25" t="s">
        <v>11</v>
      </c>
      <c r="B16" s="25"/>
      <c r="C16" s="50">
        <v>65</v>
      </c>
      <c r="D16" s="13"/>
      <c r="E16" s="14" t="s">
        <v>2</v>
      </c>
      <c r="F16" s="30" t="s">
        <v>15</v>
      </c>
      <c r="G16" s="30"/>
      <c r="H16" s="30"/>
      <c r="I16" s="34" t="s">
        <v>18</v>
      </c>
      <c r="J16" s="30"/>
      <c r="K16" s="25" t="s">
        <v>11</v>
      </c>
      <c r="N16" s="15">
        <v>65</v>
      </c>
      <c r="O16" s="49">
        <v>65</v>
      </c>
      <c r="P16" s="1"/>
      <c r="Q16" s="1"/>
      <c r="AB16" s="1"/>
    </row>
    <row r="17" spans="1:28" ht="15.75" x14ac:dyDescent="0.25">
      <c r="A17" s="25" t="s">
        <v>12</v>
      </c>
      <c r="B17" s="25"/>
      <c r="C17" s="50">
        <v>20</v>
      </c>
      <c r="D17" s="13"/>
      <c r="E17" s="14" t="s">
        <v>2</v>
      </c>
      <c r="F17" s="30" t="s">
        <v>16</v>
      </c>
      <c r="G17" s="30"/>
      <c r="H17" s="30"/>
      <c r="I17" s="34" t="s">
        <v>18</v>
      </c>
      <c r="J17" s="30"/>
      <c r="K17" s="25" t="s">
        <v>12</v>
      </c>
      <c r="N17" s="15">
        <v>20</v>
      </c>
      <c r="O17" s="49">
        <v>20</v>
      </c>
      <c r="P17" s="1"/>
      <c r="Q17" s="1"/>
      <c r="AB17" s="1"/>
    </row>
    <row r="18" spans="1:28" ht="15.75" x14ac:dyDescent="0.25">
      <c r="A18" s="26" t="s">
        <v>3</v>
      </c>
      <c r="B18" s="51"/>
      <c r="C18" s="61">
        <f>(AVERAGE(C15:C16))-C17</f>
        <v>50</v>
      </c>
      <c r="D18" s="53"/>
      <c r="E18"/>
      <c r="F18" s="54"/>
      <c r="G18" s="55"/>
      <c r="H18" s="55"/>
      <c r="I18" s="56"/>
      <c r="J18" s="56"/>
      <c r="K18" s="57" t="s">
        <v>3</v>
      </c>
      <c r="L18" s="58"/>
      <c r="M18" s="58"/>
      <c r="N18" s="62">
        <f>(N15-N16)/LN((N15-N17)/(N16-N17))</f>
        <v>49.83288654563971</v>
      </c>
      <c r="O18" s="63">
        <f>(O15-O16)/LN((O15-O17)/(O16-O17))</f>
        <v>49.83288654563971</v>
      </c>
      <c r="P18" s="1"/>
      <c r="Q18" s="1"/>
      <c r="AB18" s="1"/>
    </row>
    <row r="19" spans="1:28" ht="15.75" x14ac:dyDescent="0.25">
      <c r="A19" s="51" t="s">
        <v>22</v>
      </c>
      <c r="B19" s="51"/>
      <c r="C19" s="52">
        <f>(((C15-C16)/(C15-C17))*1)</f>
        <v>0.18181818181818182</v>
      </c>
      <c r="D19" s="53"/>
      <c r="E19"/>
      <c r="F19" s="54"/>
      <c r="G19" s="55"/>
      <c r="H19" s="55"/>
      <c r="I19" s="56"/>
      <c r="J19" s="56"/>
      <c r="K19" s="57" t="s">
        <v>22</v>
      </c>
      <c r="L19" s="58"/>
      <c r="M19" s="58"/>
      <c r="N19" s="59"/>
      <c r="O19" s="60">
        <f>((O15-O16)/(O15-O17)*1)</f>
        <v>0.18181818181818182</v>
      </c>
      <c r="P19" s="1"/>
      <c r="Q19" s="1"/>
      <c r="AB19" s="1"/>
    </row>
    <row r="20" spans="1:28" ht="15.75" x14ac:dyDescent="0.25">
      <c r="A20" s="7"/>
      <c r="B20" s="7"/>
      <c r="C20" s="7"/>
      <c r="D20" s="7"/>
    </row>
    <row r="21" spans="1:28" ht="15.75" x14ac:dyDescent="0.25">
      <c r="A21" s="91" t="s">
        <v>25</v>
      </c>
      <c r="B21" s="92"/>
      <c r="C21" s="92"/>
      <c r="D21" s="92"/>
      <c r="E21" s="93"/>
      <c r="F21" s="93"/>
      <c r="G21" s="93"/>
      <c r="H21" s="93"/>
      <c r="I21" s="93"/>
      <c r="J21" s="93"/>
      <c r="K21" s="93"/>
    </row>
    <row r="22" spans="1:28" ht="15.75" x14ac:dyDescent="0.25">
      <c r="A22" s="91" t="s">
        <v>26</v>
      </c>
      <c r="B22" s="92"/>
      <c r="C22" s="92"/>
      <c r="D22" s="92"/>
      <c r="E22" s="93"/>
      <c r="F22" s="93"/>
      <c r="G22" s="93"/>
      <c r="H22" s="93"/>
      <c r="I22" s="93"/>
      <c r="J22" s="93"/>
      <c r="K22" s="93"/>
    </row>
    <row r="23" spans="1:28" ht="15.75" x14ac:dyDescent="0.25">
      <c r="A23" s="91" t="s">
        <v>27</v>
      </c>
      <c r="B23" s="92"/>
      <c r="C23" s="92"/>
      <c r="D23" s="92"/>
      <c r="E23" s="93"/>
      <c r="F23" s="93"/>
      <c r="G23" s="93"/>
      <c r="H23" s="93"/>
      <c r="I23" s="93"/>
      <c r="J23" s="93"/>
      <c r="K23" s="93"/>
    </row>
    <row r="24" spans="1:28" ht="15.75" x14ac:dyDescent="0.25">
      <c r="A24" s="91" t="s">
        <v>28</v>
      </c>
      <c r="B24" s="92"/>
      <c r="C24" s="92"/>
      <c r="D24" s="92"/>
      <c r="E24" s="93"/>
      <c r="F24" s="93"/>
      <c r="G24" s="93"/>
      <c r="H24" s="93"/>
      <c r="I24" s="93"/>
      <c r="J24" s="93"/>
      <c r="K24" s="93"/>
    </row>
    <row r="25" spans="1:28" ht="15.75" x14ac:dyDescent="0.25">
      <c r="A25" s="48"/>
      <c r="B25" s="7"/>
    </row>
    <row r="26" spans="1:28" ht="21" x14ac:dyDescent="0.35">
      <c r="A26" s="7"/>
      <c r="B26" s="8" t="s">
        <v>21</v>
      </c>
    </row>
    <row r="27" spans="1:28" ht="15.75" x14ac:dyDescent="0.25">
      <c r="A27" s="27"/>
      <c r="B27" s="28" t="s">
        <v>5</v>
      </c>
      <c r="C27" s="98" t="s">
        <v>23</v>
      </c>
      <c r="D27" s="98"/>
      <c r="E27" s="95"/>
      <c r="F27" s="98" t="s">
        <v>24</v>
      </c>
      <c r="G27" s="98"/>
      <c r="H27" s="95"/>
    </row>
    <row r="28" spans="1:28" ht="15.75" x14ac:dyDescent="0.25">
      <c r="A28" s="27"/>
      <c r="B28" s="29" t="s">
        <v>1</v>
      </c>
      <c r="C28" s="10">
        <v>21</v>
      </c>
      <c r="D28" s="10">
        <v>22</v>
      </c>
      <c r="E28" s="10">
        <v>33</v>
      </c>
      <c r="F28" s="10">
        <v>21</v>
      </c>
      <c r="G28" s="10">
        <v>22</v>
      </c>
      <c r="H28" s="10">
        <v>33</v>
      </c>
    </row>
    <row r="29" spans="1:28" ht="16.5" thickBot="1" x14ac:dyDescent="0.3">
      <c r="B29" s="16"/>
      <c r="C29" s="102"/>
      <c r="D29" s="102"/>
      <c r="E29" s="103"/>
      <c r="F29" s="102"/>
      <c r="G29" s="102"/>
      <c r="H29" s="103"/>
    </row>
    <row r="30" spans="1:28" ht="15.75" x14ac:dyDescent="0.25">
      <c r="B30" s="18">
        <v>400</v>
      </c>
      <c r="C30" s="32">
        <f>ROUND((($C$18/50)^C$8)*(C$7/1000*$B30),0)</f>
        <v>500</v>
      </c>
      <c r="D30" s="33">
        <f>ROUND((($C$18/50)^D$8)*(D$7/1000*$B30),0)</f>
        <v>646</v>
      </c>
      <c r="E30" s="31">
        <f>ROUND((($C$18/50)^E$8)*(E$7/1000*$B30),0)</f>
        <v>890</v>
      </c>
      <c r="F30" s="33">
        <f>ROUND((($C$18/50)^F$8)*(F$7/1000*$B30),0)</f>
        <v>762</v>
      </c>
      <c r="G30" s="33">
        <f>ROUND((($C$18/50)^G$8)*(G$7/1000*$B30),0)</f>
        <v>962</v>
      </c>
      <c r="H30" s="31">
        <f>ROUND((($C$18/50)^H$8)*(H$7/1000*$B30),0)</f>
        <v>1371</v>
      </c>
    </row>
    <row r="31" spans="1:28" ht="15.75" x14ac:dyDescent="0.25">
      <c r="B31" s="17">
        <v>500</v>
      </c>
      <c r="C31" s="23">
        <f>ROUND((($C$18/50)^C$8)*(C$7/1000*$B31),0)</f>
        <v>625</v>
      </c>
      <c r="D31" s="24">
        <f>ROUND((($C$18/50)^D$8)*(D$7/1000*$B31),0)</f>
        <v>807</v>
      </c>
      <c r="E31" s="22">
        <f>ROUND((($C$18/50)^E$8)*(E$7/1000*$B31),0)</f>
        <v>1112</v>
      </c>
      <c r="F31" s="24">
        <f>ROUND((($C$18/50)^F$8)*(F$7/1000*$B31),0)</f>
        <v>953</v>
      </c>
      <c r="G31" s="24">
        <f>ROUND((($C$18/50)^G$8)*(G$7/1000*$B31),0)</f>
        <v>1203</v>
      </c>
      <c r="H31" s="22">
        <f>ROUND((($C$18/50)^H$8)*(H$7/1000*$B31),0)</f>
        <v>1714</v>
      </c>
    </row>
    <row r="32" spans="1:28" ht="15.75" x14ac:dyDescent="0.25">
      <c r="B32" s="18">
        <v>600</v>
      </c>
      <c r="C32" s="20">
        <f>ROUND((($C$18/50)^C$8)*(C$7/1000*$B32),0)</f>
        <v>750</v>
      </c>
      <c r="D32" s="21">
        <f>ROUND((($C$18/50)^D$8)*(D$7/1000*$B32),0)</f>
        <v>968</v>
      </c>
      <c r="E32" s="19">
        <f>ROUND((($C$18/50)^E$8)*(E$7/1000*$B32),0)</f>
        <v>1334</v>
      </c>
      <c r="F32" s="21">
        <f>ROUND((($C$18/50)^F$8)*(F$7/1000*$B32),0)</f>
        <v>1144</v>
      </c>
      <c r="G32" s="21">
        <f>ROUND((($C$18/50)^G$8)*(G$7/1000*$B32),0)</f>
        <v>1444</v>
      </c>
      <c r="H32" s="19">
        <f>ROUND((($C$18/50)^H$8)*(H$7/1000*$B32),0)</f>
        <v>2056</v>
      </c>
    </row>
    <row r="33" spans="2:8" ht="15.75" x14ac:dyDescent="0.25">
      <c r="B33" s="17">
        <v>700</v>
      </c>
      <c r="C33" s="23">
        <f>ROUND((($C$18/50)^C$8)*(C$7/1000*$B33),0)</f>
        <v>875</v>
      </c>
      <c r="D33" s="24">
        <f>ROUND((($C$18/50)^D$8)*(D$7/1000*$B33),0)</f>
        <v>1130</v>
      </c>
      <c r="E33" s="22">
        <f>ROUND((($C$18/50)^E$8)*(E$7/1000*$B33),0)</f>
        <v>1557</v>
      </c>
      <c r="F33" s="24">
        <f>ROUND((($C$18/50)^F$8)*(F$7/1000*$B33),0)</f>
        <v>1334</v>
      </c>
      <c r="G33" s="24">
        <f>ROUND((($C$18/50)^G$8)*(G$7/1000*$B33),0)</f>
        <v>1684</v>
      </c>
      <c r="H33" s="22">
        <f>ROUND((($C$18/50)^H$8)*(H$7/1000*$B33),0)</f>
        <v>2399</v>
      </c>
    </row>
    <row r="34" spans="2:8" ht="15.75" x14ac:dyDescent="0.25">
      <c r="B34" s="18">
        <v>800</v>
      </c>
      <c r="C34" s="20">
        <f>ROUND((($C$18/50)^C$8)*(C$7/1000*$B34),0)</f>
        <v>1000</v>
      </c>
      <c r="D34" s="21">
        <f>ROUND((($C$18/50)^D$8)*(D$7/1000*$B34),0)</f>
        <v>1291</v>
      </c>
      <c r="E34" s="19">
        <f>ROUND((($C$18/50)^E$8)*(E$7/1000*$B34),0)</f>
        <v>1779</v>
      </c>
      <c r="F34" s="21">
        <f>ROUND((($C$18/50)^F$8)*(F$7/1000*$B34),0)</f>
        <v>1525</v>
      </c>
      <c r="G34" s="21">
        <f>ROUND((($C$18/50)^G$8)*(G$7/1000*$B34),0)</f>
        <v>1925</v>
      </c>
      <c r="H34" s="19">
        <f>ROUND((($C$18/50)^H$8)*(H$7/1000*$B34),0)</f>
        <v>2742</v>
      </c>
    </row>
    <row r="35" spans="2:8" ht="15.75" x14ac:dyDescent="0.25">
      <c r="B35" s="17">
        <v>900</v>
      </c>
      <c r="C35" s="23">
        <f>ROUND((($C$18/50)^C$8)*(C$7/1000*$B35),0)</f>
        <v>1125</v>
      </c>
      <c r="D35" s="24">
        <f>ROUND((($C$18/50)^D$8)*(D$7/1000*$B35),0)</f>
        <v>1453</v>
      </c>
      <c r="E35" s="22">
        <f>ROUND((($C$18/50)^E$8)*(E$7/1000*$B35),0)</f>
        <v>2002</v>
      </c>
      <c r="F35" s="24">
        <f>ROUND((($C$18/50)^F$8)*(F$7/1000*$B35),0)</f>
        <v>1715</v>
      </c>
      <c r="G35" s="24">
        <f>ROUND((($C$18/50)^G$8)*(G$7/1000*$B35),0)</f>
        <v>2165</v>
      </c>
      <c r="H35" s="22">
        <f>ROUND((($C$18/50)^H$8)*(H$7/1000*$B35),0)</f>
        <v>3084</v>
      </c>
    </row>
    <row r="36" spans="2:8" ht="15.75" x14ac:dyDescent="0.25">
      <c r="B36" s="18">
        <v>1000</v>
      </c>
      <c r="C36" s="20">
        <f>ROUND((($C$18/50)^C$8)*(C$7/1000*$B36),0)</f>
        <v>1250</v>
      </c>
      <c r="D36" s="21">
        <f>ROUND((($C$18/50)^D$8)*(D$7/1000*$B36),0)</f>
        <v>1614</v>
      </c>
      <c r="E36" s="19">
        <f>ROUND((($C$18/50)^E$8)*(E$7/1000*$B36),0)</f>
        <v>2224</v>
      </c>
      <c r="F36" s="21">
        <f>ROUND((($C$18/50)^F$8)*(F$7/1000*$B36),0)</f>
        <v>1906</v>
      </c>
      <c r="G36" s="21">
        <f>ROUND((($C$18/50)^G$8)*(G$7/1000*$B36),0)</f>
        <v>2406</v>
      </c>
      <c r="H36" s="19">
        <f>ROUND((($C$18/50)^H$8)*(H$7/1000*$B36),0)</f>
        <v>3427</v>
      </c>
    </row>
    <row r="37" spans="2:8" ht="15.75" x14ac:dyDescent="0.25">
      <c r="B37" s="17">
        <v>1100</v>
      </c>
      <c r="C37" s="23">
        <f>ROUND((($C$18/50)^C$8)*(C$7/1000*$B37),0)</f>
        <v>1375</v>
      </c>
      <c r="D37" s="24">
        <f>ROUND((($C$18/50)^D$8)*(D$7/1000*$B37),0)</f>
        <v>1775</v>
      </c>
      <c r="E37" s="22">
        <f>ROUND((($C$18/50)^E$8)*(E$7/1000*$B37),0)</f>
        <v>2446</v>
      </c>
      <c r="F37" s="24">
        <f>ROUND((($C$18/50)^F$8)*(F$7/1000*$B37),0)</f>
        <v>2097</v>
      </c>
      <c r="G37" s="24">
        <f>ROUND((($C$18/50)^G$8)*(G$7/1000*$B37),0)</f>
        <v>2647</v>
      </c>
      <c r="H37" s="22">
        <f>ROUND((($C$18/50)^H$8)*(H$7/1000*$B37),0)</f>
        <v>3770</v>
      </c>
    </row>
    <row r="38" spans="2:8" ht="15.75" x14ac:dyDescent="0.25">
      <c r="B38" s="18">
        <v>1200</v>
      </c>
      <c r="C38" s="20">
        <f>ROUND((($C$18/50)^C$8)*(C$7/1000*$B38),0)</f>
        <v>1500</v>
      </c>
      <c r="D38" s="21">
        <f>ROUND((($C$18/50)^D$8)*(D$7/1000*$B38),0)</f>
        <v>1937</v>
      </c>
      <c r="E38" s="19">
        <f>ROUND((($C$18/50)^E$8)*(E$7/1000*$B38),0)</f>
        <v>2669</v>
      </c>
      <c r="F38" s="21">
        <f>ROUND((($C$18/50)^F$8)*(F$7/1000*$B38),0)</f>
        <v>2287</v>
      </c>
      <c r="G38" s="21">
        <f>ROUND((($C$18/50)^G$8)*(G$7/1000*$B38),0)</f>
        <v>2887</v>
      </c>
      <c r="H38" s="19">
        <f>ROUND((($C$18/50)^H$8)*(H$7/1000*$B38),0)</f>
        <v>4112</v>
      </c>
    </row>
    <row r="39" spans="2:8" ht="15.75" x14ac:dyDescent="0.25">
      <c r="B39" s="106">
        <v>1400</v>
      </c>
      <c r="C39" s="107">
        <f>ROUND((($C$18/50)^C$8)*(C$7/1000*$B39),0)</f>
        <v>1750</v>
      </c>
      <c r="D39" s="108">
        <f>ROUND((($C$18/50)^D$8)*(D$7/1000*$B39),0)</f>
        <v>2260</v>
      </c>
      <c r="E39" s="109">
        <f>ROUND((($C$18/50)^E$8)*(E$7/1000*$B39),0)</f>
        <v>3114</v>
      </c>
      <c r="F39" s="108">
        <f>ROUND((($C$18/50)^F$8)*(F$7/1000*$B39),0)</f>
        <v>2668</v>
      </c>
      <c r="G39" s="108">
        <f>ROUND((($C$18/50)^G$8)*(G$7/1000*$B39),0)</f>
        <v>3368</v>
      </c>
      <c r="H39" s="109">
        <f>ROUND((($C$18/50)^H$8)*(H$7/1000*$B39),0)</f>
        <v>4798</v>
      </c>
    </row>
    <row r="40" spans="2:8" ht="15.75" x14ac:dyDescent="0.25">
      <c r="B40" s="18">
        <v>1600</v>
      </c>
      <c r="C40" s="20">
        <f>ROUND((($C$18/50)^C$8)*(C$7/1000*$B40),0)</f>
        <v>2000</v>
      </c>
      <c r="D40" s="21">
        <f>ROUND((($C$18/50)^D$8)*(D$7/1000*$B40),0)</f>
        <v>2582</v>
      </c>
      <c r="E40" s="19">
        <f>ROUND((($C$18/50)^E$8)*(E$7/1000*$B40),0)</f>
        <v>3558</v>
      </c>
      <c r="F40" s="21">
        <f>ROUND((($C$18/50)^F$8)*(F$7/1000*$B40),0)</f>
        <v>3050</v>
      </c>
      <c r="G40" s="21">
        <f>ROUND((($C$18/50)^G$8)*(G$7/1000*$B40),0)</f>
        <v>3850</v>
      </c>
      <c r="H40" s="19">
        <f>ROUND((($C$18/50)^H$8)*(H$7/1000*$B40),0)</f>
        <v>5483</v>
      </c>
    </row>
    <row r="41" spans="2:8" ht="15.75" x14ac:dyDescent="0.25">
      <c r="B41" s="106">
        <v>1800</v>
      </c>
      <c r="C41" s="107">
        <f>ROUND((($C$18/50)^C$8)*(C$7/1000*$B41),0)</f>
        <v>2250</v>
      </c>
      <c r="D41" s="108">
        <f>ROUND((($C$18/50)^D$8)*(D$7/1000*$B41),0)</f>
        <v>2905</v>
      </c>
      <c r="E41" s="109">
        <f>ROUND((($C$18/50)^E$8)*(E$7/1000*$B41),0)</f>
        <v>4003</v>
      </c>
      <c r="F41" s="66"/>
      <c r="G41" s="66"/>
      <c r="H41" s="64"/>
    </row>
    <row r="42" spans="2:8" ht="15.75" x14ac:dyDescent="0.25">
      <c r="B42" s="18">
        <v>2000</v>
      </c>
      <c r="C42" s="20">
        <f>ROUND((($C$18/50)^C$8)*(C$7/1000*$B42),0)</f>
        <v>2500</v>
      </c>
      <c r="D42" s="21">
        <f>ROUND((($C$18/50)^D$8)*(D$7/1000*$B42),0)</f>
        <v>3228</v>
      </c>
      <c r="E42" s="19">
        <f>ROUND((($C$18/50)^E$8)*(E$7/1000*$B42),0)</f>
        <v>4448</v>
      </c>
      <c r="F42" s="66"/>
      <c r="G42" s="66"/>
      <c r="H42" s="64"/>
    </row>
    <row r="43" spans="2:8" ht="15.75" x14ac:dyDescent="0.25">
      <c r="B43" s="106">
        <v>2200</v>
      </c>
      <c r="C43" s="107">
        <f>ROUND((($C$18/50)^C$8)*(C$7/1000*$B43),0)</f>
        <v>2750</v>
      </c>
      <c r="D43" s="108">
        <f>ROUND((($C$18/50)^D$8)*(D$7/1000*$B43),0)</f>
        <v>3551</v>
      </c>
      <c r="E43" s="109">
        <f>ROUND((($C$18/50)^E$8)*(E$7/1000*$B43),0)</f>
        <v>4893</v>
      </c>
      <c r="F43" s="66"/>
      <c r="G43" s="66"/>
      <c r="H43" s="64"/>
    </row>
    <row r="44" spans="2:8" ht="15.75" x14ac:dyDescent="0.25">
      <c r="B44" s="18">
        <v>2400</v>
      </c>
      <c r="C44" s="20">
        <f>ROUND((($C$18/50)^C$8)*(C$7/1000*$B44),0)</f>
        <v>3000</v>
      </c>
      <c r="D44" s="21">
        <f>ROUND((($C$18/50)^D$8)*(D$7/1000*$B44),0)</f>
        <v>3874</v>
      </c>
      <c r="E44" s="19">
        <f>ROUND((($C$18/50)^E$8)*(E$7/1000*$B44),0)</f>
        <v>5338</v>
      </c>
      <c r="F44" s="66"/>
      <c r="G44" s="66"/>
      <c r="H44" s="64"/>
    </row>
    <row r="45" spans="2:8" ht="15.75" x14ac:dyDescent="0.25">
      <c r="B45" s="106">
        <v>2600</v>
      </c>
      <c r="C45" s="65"/>
      <c r="D45" s="108">
        <f>ROUND((($C$18/50)^D$8)*(D$7/1000*$B45),0)</f>
        <v>4196</v>
      </c>
      <c r="E45" s="64"/>
      <c r="F45" s="66"/>
      <c r="G45" s="66"/>
      <c r="H45" s="64"/>
    </row>
    <row r="46" spans="2:8" ht="15.75" x14ac:dyDescent="0.25">
      <c r="B46" s="18">
        <v>2800</v>
      </c>
      <c r="C46" s="65"/>
      <c r="D46" s="21">
        <f>ROUND((($C$18/50)^D$8)*(D$7/1000*$B46),0)</f>
        <v>4519</v>
      </c>
      <c r="E46" s="64"/>
      <c r="F46" s="66"/>
      <c r="G46" s="66"/>
      <c r="H46" s="64"/>
    </row>
    <row r="47" spans="2:8" ht="16.5" thickBot="1" x14ac:dyDescent="0.3">
      <c r="B47" s="106">
        <v>3000</v>
      </c>
      <c r="C47" s="90"/>
      <c r="D47" s="110">
        <f>ROUND((($C$18/50)^D$8)*(D$7/1000*$B47),0)</f>
        <v>4842</v>
      </c>
      <c r="E47" s="72"/>
      <c r="F47" s="70"/>
      <c r="G47" s="70"/>
      <c r="H47" s="72"/>
    </row>
    <row r="52" spans="2:8" ht="21" x14ac:dyDescent="0.35">
      <c r="B52" s="36" t="s">
        <v>20</v>
      </c>
    </row>
    <row r="53" spans="2:8" ht="15.75" x14ac:dyDescent="0.25">
      <c r="B53" s="28" t="s">
        <v>5</v>
      </c>
      <c r="C53" s="98" t="s">
        <v>23</v>
      </c>
      <c r="D53" s="98"/>
      <c r="E53" s="95"/>
      <c r="F53" s="98" t="s">
        <v>24</v>
      </c>
      <c r="G53" s="98"/>
      <c r="H53" s="95"/>
    </row>
    <row r="54" spans="2:8" ht="15.75" x14ac:dyDescent="0.25">
      <c r="B54" s="29" t="s">
        <v>1</v>
      </c>
      <c r="C54" s="10">
        <v>21</v>
      </c>
      <c r="D54" s="10">
        <v>22</v>
      </c>
      <c r="E54" s="10">
        <v>33</v>
      </c>
      <c r="F54" s="10">
        <v>21</v>
      </c>
      <c r="G54" s="10">
        <v>22</v>
      </c>
      <c r="H54" s="10">
        <v>33</v>
      </c>
    </row>
    <row r="55" spans="2:8" ht="16.5" thickBot="1" x14ac:dyDescent="0.3">
      <c r="B55" s="16"/>
      <c r="C55" s="104"/>
      <c r="D55" s="104"/>
      <c r="E55" s="105"/>
      <c r="F55" s="104"/>
      <c r="G55" s="104"/>
      <c r="H55" s="105"/>
    </row>
    <row r="56" spans="2:8" ht="15.75" x14ac:dyDescent="0.25">
      <c r="B56" s="37">
        <v>400</v>
      </c>
      <c r="C56" s="41">
        <f>ROUND(C$7*$B56/1000*($O$18/$N$18)^C$8,0)</f>
        <v>500</v>
      </c>
      <c r="D56" s="42">
        <f>ROUND(D$7*$B56/1000*($O$18/$N$18)^D$8,0)</f>
        <v>646</v>
      </c>
      <c r="E56" s="43">
        <f>ROUND(E$7*$B56/1000*($O$18/$N$18)^E$8,0)</f>
        <v>890</v>
      </c>
      <c r="F56" s="41">
        <f>ROUND(F$7*$B56/1000*($O$18/$N$18)^F$8,0)</f>
        <v>762</v>
      </c>
      <c r="G56" s="42">
        <f>ROUND(G$7*$B56/1000*($O$18/$N$18)^G$8,0)</f>
        <v>962</v>
      </c>
      <c r="H56" s="43">
        <f>ROUND(H$7*$B56/1000*($O$18/$N$18)^H$8,0)</f>
        <v>1371</v>
      </c>
    </row>
    <row r="57" spans="2:8" ht="15.75" x14ac:dyDescent="0.25">
      <c r="B57" s="38">
        <v>500</v>
      </c>
      <c r="C57" s="44">
        <f>ROUND(C$7*$B57/1000*($O$18/$N$18)^C$8,0)</f>
        <v>625</v>
      </c>
      <c r="D57" s="40">
        <f>ROUND(D$7*$B57/1000*($O$18/$N$18)^D$8,0)</f>
        <v>807</v>
      </c>
      <c r="E57" s="45">
        <f>ROUND(E$7*$B57/1000*($O$18/$N$18)^E$8,0)</f>
        <v>1112</v>
      </c>
      <c r="F57" s="44">
        <f>ROUND(F$7*$B57/1000*($O$18/$N$18)^F$8,0)</f>
        <v>953</v>
      </c>
      <c r="G57" s="40">
        <f>ROUND(G$7*$B57/1000*($O$18/$N$18)^G$8,0)</f>
        <v>1203</v>
      </c>
      <c r="H57" s="45">
        <f>ROUND(H$7*$B57/1000*($O$18/$N$18)^H$8,0)</f>
        <v>1714</v>
      </c>
    </row>
    <row r="58" spans="2:8" ht="15.75" x14ac:dyDescent="0.25">
      <c r="B58" s="37">
        <v>600</v>
      </c>
      <c r="C58" s="46">
        <f>ROUND(C$7*$B58/1000*($O$18/$N$18)^C$8,0)</f>
        <v>750</v>
      </c>
      <c r="D58" s="39">
        <f>ROUND(D$7*$B58/1000*($O$18/$N$18)^D$8,0)</f>
        <v>968</v>
      </c>
      <c r="E58" s="47">
        <f>ROUND(E$7*$B58/1000*($O$18/$N$18)^E$8,0)</f>
        <v>1334</v>
      </c>
      <c r="F58" s="46">
        <f>ROUND(F$7*$B58/1000*($O$18/$N$18)^F$8,0)</f>
        <v>1144</v>
      </c>
      <c r="G58" s="39">
        <f>ROUND(G$7*$B58/1000*($O$18/$N$18)^G$8,0)</f>
        <v>1444</v>
      </c>
      <c r="H58" s="47">
        <f>ROUND(H$7*$B58/1000*($O$18/$N$18)^H$8,0)</f>
        <v>2056</v>
      </c>
    </row>
    <row r="59" spans="2:8" ht="15.75" x14ac:dyDescent="0.25">
      <c r="B59" s="38">
        <v>700</v>
      </c>
      <c r="C59" s="44">
        <f>ROUND(C$7*$B59/1000*($O$18/$N$18)^C$8,0)</f>
        <v>875</v>
      </c>
      <c r="D59" s="40">
        <f>ROUND(D$7*$B59/1000*($O$18/$N$18)^D$8,0)</f>
        <v>1130</v>
      </c>
      <c r="E59" s="45">
        <f>ROUND(E$7*$B59/1000*($O$18/$N$18)^E$8,0)</f>
        <v>1557</v>
      </c>
      <c r="F59" s="44">
        <f>ROUND(F$7*$B59/1000*($O$18/$N$18)^F$8,0)</f>
        <v>1334</v>
      </c>
      <c r="G59" s="40">
        <f>ROUND(G$7*$B59/1000*($O$18/$N$18)^G$8,0)</f>
        <v>1684</v>
      </c>
      <c r="H59" s="45">
        <f>ROUND(H$7*$B59/1000*($O$18/$N$18)^H$8,0)</f>
        <v>2399</v>
      </c>
    </row>
    <row r="60" spans="2:8" ht="15.75" x14ac:dyDescent="0.25">
      <c r="B60" s="37">
        <v>800</v>
      </c>
      <c r="C60" s="46">
        <f>ROUND(C$7*$B60/1000*($O$18/$N$18)^C$8,0)</f>
        <v>1000</v>
      </c>
      <c r="D60" s="39">
        <f>ROUND(D$7*$B60/1000*($O$18/$N$18)^D$8,0)</f>
        <v>1291</v>
      </c>
      <c r="E60" s="47">
        <f>ROUND(E$7*$B60/1000*($O$18/$N$18)^E$8,0)</f>
        <v>1779</v>
      </c>
      <c r="F60" s="46">
        <f>ROUND(F$7*$B60/1000*($O$18/$N$18)^F$8,0)</f>
        <v>1525</v>
      </c>
      <c r="G60" s="39">
        <f>ROUND(G$7*$B60/1000*($O$18/$N$18)^G$8,0)</f>
        <v>1925</v>
      </c>
      <c r="H60" s="47">
        <f>ROUND(H$7*$B60/1000*($O$18/$N$18)^H$8,0)</f>
        <v>2742</v>
      </c>
    </row>
    <row r="61" spans="2:8" ht="15.75" x14ac:dyDescent="0.25">
      <c r="B61" s="38">
        <v>900</v>
      </c>
      <c r="C61" s="44">
        <f>ROUND(C$7*$B61/1000*($O$18/$N$18)^C$8,0)</f>
        <v>1125</v>
      </c>
      <c r="D61" s="40">
        <f>ROUND(D$7*$B61/1000*($O$18/$N$18)^D$8,0)</f>
        <v>1453</v>
      </c>
      <c r="E61" s="45">
        <f>ROUND(E$7*$B61/1000*($O$18/$N$18)^E$8,0)</f>
        <v>2002</v>
      </c>
      <c r="F61" s="44">
        <f>ROUND(F$7*$B61/1000*($O$18/$N$18)^F$8,0)</f>
        <v>1715</v>
      </c>
      <c r="G61" s="40">
        <f>ROUND(G$7*$B61/1000*($O$18/$N$18)^G$8,0)</f>
        <v>2165</v>
      </c>
      <c r="H61" s="45">
        <f>ROUND(H$7*$B61/1000*($O$18/$N$18)^H$8,0)</f>
        <v>3084</v>
      </c>
    </row>
    <row r="62" spans="2:8" ht="15.75" x14ac:dyDescent="0.25">
      <c r="B62" s="37">
        <v>1000</v>
      </c>
      <c r="C62" s="46">
        <f>ROUND(C$7*$B62/1000*($O$18/$N$18)^C$8,0)</f>
        <v>1250</v>
      </c>
      <c r="D62" s="39">
        <f>ROUND(D$7*$B62/1000*($O$18/$N$18)^D$8,0)</f>
        <v>1614</v>
      </c>
      <c r="E62" s="47">
        <f>ROUND(E$7*$B62/1000*($O$18/$N$18)^E$8,0)</f>
        <v>2224</v>
      </c>
      <c r="F62" s="46">
        <f>ROUND(F$7*$B62/1000*($O$18/$N$18)^F$8,0)</f>
        <v>1906</v>
      </c>
      <c r="G62" s="39">
        <f>ROUND(G$7*$B62/1000*($O$18/$N$18)^G$8,0)</f>
        <v>2406</v>
      </c>
      <c r="H62" s="47">
        <f>ROUND(H$7*$B62/1000*($O$18/$N$18)^H$8,0)</f>
        <v>3427</v>
      </c>
    </row>
    <row r="63" spans="2:8" ht="15.75" x14ac:dyDescent="0.25">
      <c r="B63" s="38">
        <v>1100</v>
      </c>
      <c r="C63" s="44">
        <f>ROUND(C$7*$B63/1000*($O$18/$N$18)^C$8,0)</f>
        <v>1375</v>
      </c>
      <c r="D63" s="40">
        <f>ROUND(D$7*$B63/1000*($O$18/$N$18)^D$8,0)</f>
        <v>1775</v>
      </c>
      <c r="E63" s="45">
        <f>ROUND(E$7*$B63/1000*($O$18/$N$18)^E$8,0)</f>
        <v>2446</v>
      </c>
      <c r="F63" s="44">
        <f>ROUND(F$7*$B63/1000*($O$18/$N$18)^F$8,0)</f>
        <v>2097</v>
      </c>
      <c r="G63" s="40">
        <f>ROUND(G$7*$B63/1000*($O$18/$N$18)^G$8,0)</f>
        <v>2647</v>
      </c>
      <c r="H63" s="45">
        <f>ROUND(H$7*$B63/1000*($O$18/$N$18)^H$8,0)</f>
        <v>3770</v>
      </c>
    </row>
    <row r="64" spans="2:8" ht="15.75" x14ac:dyDescent="0.25">
      <c r="B64" s="37">
        <v>1200</v>
      </c>
      <c r="C64" s="46">
        <f>ROUND(C$7*$B64/1000*($O$18/$N$18)^C$8,0)</f>
        <v>1500</v>
      </c>
      <c r="D64" s="39">
        <f>ROUND(D$7*$B64/1000*($O$18/$N$18)^D$8,0)</f>
        <v>1937</v>
      </c>
      <c r="E64" s="47">
        <f>ROUND(E$7*$B64/1000*($O$18/$N$18)^E$8,0)</f>
        <v>2669</v>
      </c>
      <c r="F64" s="46">
        <f>ROUND(F$7*$B64/1000*($O$18/$N$18)^F$8,0)</f>
        <v>2287</v>
      </c>
      <c r="G64" s="39">
        <f>ROUND(G$7*$B64/1000*($O$18/$N$18)^G$8,0)</f>
        <v>2887</v>
      </c>
      <c r="H64" s="47">
        <f>ROUND(H$7*$B64/1000*($O$18/$N$18)^H$8,0)</f>
        <v>4112</v>
      </c>
    </row>
    <row r="65" spans="2:8" ht="15.75" x14ac:dyDescent="0.25">
      <c r="B65" s="111">
        <v>1400</v>
      </c>
      <c r="C65" s="112">
        <f>ROUND(C$7*$B65/1000*($O$18/$N$18)^C$8,0)</f>
        <v>1750</v>
      </c>
      <c r="D65" s="113">
        <f>ROUND(D$7*$B65/1000*($O$18/$N$18)^D$8,0)</f>
        <v>2260</v>
      </c>
      <c r="E65" s="114">
        <f>ROUND(E$7*$B65/1000*($O$18/$N$18)^E$8,0)</f>
        <v>3114</v>
      </c>
      <c r="F65" s="112">
        <f>ROUND(F$7*$B65/1000*($O$18/$N$18)^F$8,0)</f>
        <v>2668</v>
      </c>
      <c r="G65" s="113">
        <f>ROUND(G$7*$B65/1000*($O$18/$N$18)^G$8,0)</f>
        <v>3368</v>
      </c>
      <c r="H65" s="114">
        <f>ROUND(H$7*$B65/1000*($O$18/$N$18)^H$8,0)</f>
        <v>4798</v>
      </c>
    </row>
    <row r="66" spans="2:8" ht="15.75" x14ac:dyDescent="0.25">
      <c r="B66" s="37">
        <v>1600</v>
      </c>
      <c r="C66" s="46">
        <f>ROUND(C$7*$B66/1000*($O$18/$N$18)^C$8,0)</f>
        <v>2000</v>
      </c>
      <c r="D66" s="39">
        <f>ROUND(D$7*$B66/1000*($O$18/$N$18)^D$8,0)</f>
        <v>2582</v>
      </c>
      <c r="E66" s="47">
        <f>ROUND(E$7*$B66/1000*($O$18/$N$18)^E$8,0)</f>
        <v>3558</v>
      </c>
      <c r="F66" s="46">
        <f>ROUND(F$7*$B66/1000*($O$18/$N$18)^F$8,0)</f>
        <v>3050</v>
      </c>
      <c r="G66" s="39">
        <f>ROUND(G$7*$B66/1000*($O$18/$N$18)^G$8,0)</f>
        <v>3850</v>
      </c>
      <c r="H66" s="47">
        <f>ROUND(H$7*$B66/1000*($O$18/$N$18)^H$8,0)</f>
        <v>5483</v>
      </c>
    </row>
    <row r="67" spans="2:8" ht="15.75" x14ac:dyDescent="0.25">
      <c r="B67" s="111">
        <v>1800</v>
      </c>
      <c r="C67" s="112">
        <f>ROUND(C$7*$B67/1000*($O$18/$N$18)^C$8,0)</f>
        <v>2250</v>
      </c>
      <c r="D67" s="113">
        <f>ROUND(D$7*$B67/1000*($O$18/$N$18)^D$8,0)</f>
        <v>2905</v>
      </c>
      <c r="E67" s="114">
        <f>ROUND(E$7*$B67/1000*($O$18/$N$18)^E$8,0)</f>
        <v>4003</v>
      </c>
      <c r="F67" s="67"/>
      <c r="G67" s="68"/>
      <c r="H67" s="69"/>
    </row>
    <row r="68" spans="2:8" ht="15.75" x14ac:dyDescent="0.25">
      <c r="B68" s="37">
        <v>2000</v>
      </c>
      <c r="C68" s="46">
        <f>ROUND(C$7*$B68/1000*($O$18/$N$18)^C$8,0)</f>
        <v>2500</v>
      </c>
      <c r="D68" s="39">
        <f>ROUND(D$7*$B68/1000*($O$18/$N$18)^D$8,0)</f>
        <v>3228</v>
      </c>
      <c r="E68" s="47">
        <f>ROUND(E$7*$B68/1000*($O$18/$N$18)^E$8,0)</f>
        <v>4448</v>
      </c>
      <c r="F68" s="67"/>
      <c r="G68" s="68"/>
      <c r="H68" s="69"/>
    </row>
    <row r="69" spans="2:8" ht="15.75" x14ac:dyDescent="0.25">
      <c r="B69" s="111">
        <v>2200</v>
      </c>
      <c r="C69" s="112">
        <f>ROUND(C$7*$B69/1000*($O$18/$N$18)^C$8,0)</f>
        <v>2750</v>
      </c>
      <c r="D69" s="113">
        <f>ROUND(D$7*$B69/1000*($O$18/$N$18)^D$8,0)</f>
        <v>3551</v>
      </c>
      <c r="E69" s="114">
        <f>ROUND(E$7*$B69/1000*($O$18/$N$18)^E$8,0)</f>
        <v>4893</v>
      </c>
      <c r="F69" s="67"/>
      <c r="G69" s="68"/>
      <c r="H69" s="69"/>
    </row>
    <row r="70" spans="2:8" ht="15.75" x14ac:dyDescent="0.25">
      <c r="B70" s="37">
        <v>2400</v>
      </c>
      <c r="C70" s="46">
        <f>ROUND(C$7*$B70/1000*($O$18/$N$18)^C$8,0)</f>
        <v>3000</v>
      </c>
      <c r="D70" s="39">
        <f>ROUND(D$7*$B70/1000*($O$18/$N$18)^D$8,0)</f>
        <v>3874</v>
      </c>
      <c r="E70" s="47">
        <f>ROUND(E$7*$B70/1000*($O$18/$N$18)^E$8,0)</f>
        <v>5338</v>
      </c>
      <c r="F70" s="67"/>
      <c r="G70" s="68"/>
      <c r="H70" s="69"/>
    </row>
    <row r="71" spans="2:8" ht="15.75" x14ac:dyDescent="0.25">
      <c r="B71" s="111">
        <v>2600</v>
      </c>
      <c r="C71" s="67"/>
      <c r="D71" s="113">
        <f>ROUND(D$7*$B71/1000*($O$18/$N$18)^D$8,0)</f>
        <v>4196</v>
      </c>
      <c r="E71" s="69"/>
      <c r="F71" s="67"/>
      <c r="G71" s="68"/>
      <c r="H71" s="69"/>
    </row>
    <row r="72" spans="2:8" ht="15.75" x14ac:dyDescent="0.25">
      <c r="B72" s="37">
        <v>2800</v>
      </c>
      <c r="C72" s="67"/>
      <c r="D72" s="39">
        <f>ROUND(D$7*$B72/1000*($O$18/$N$18)^D$8,0)</f>
        <v>4519</v>
      </c>
      <c r="E72" s="69"/>
      <c r="F72" s="67"/>
      <c r="G72" s="68"/>
      <c r="H72" s="69"/>
    </row>
    <row r="73" spans="2:8" ht="16.5" thickBot="1" x14ac:dyDescent="0.3">
      <c r="B73" s="111">
        <v>3000</v>
      </c>
      <c r="C73" s="88"/>
      <c r="D73" s="115">
        <f>ROUND(D$7*$B73/1000*($O$18/$N$18)^D$8,0)</f>
        <v>4842</v>
      </c>
      <c r="E73" s="89"/>
      <c r="F73" s="88"/>
      <c r="G73" s="71"/>
      <c r="H73" s="89"/>
    </row>
  </sheetData>
  <sheetProtection algorithmName="SHA-512" hashValue="w8EXM0J/fVuQZNzsOO+u1aX6OCOpF4QiWJvPvTv5fDycrDit2L4+EZf+T0JT7SDIfyz5npMwZ5wJrRvQKYnzpw==" saltValue="legqOMtY+LWEXtDcXu8xBw==" spinCount="100000" sheet="1" objects="1" scenarios="1"/>
  <mergeCells count="18">
    <mergeCell ref="C55:E55"/>
    <mergeCell ref="F55:H55"/>
    <mergeCell ref="C53:E53"/>
    <mergeCell ref="F53:H53"/>
    <mergeCell ref="A11:B11"/>
    <mergeCell ref="C27:E27"/>
    <mergeCell ref="F27:H27"/>
    <mergeCell ref="C29:E29"/>
    <mergeCell ref="F29:H29"/>
    <mergeCell ref="A9:B9"/>
    <mergeCell ref="A10:B10"/>
    <mergeCell ref="C5:E5"/>
    <mergeCell ref="F5:H5"/>
    <mergeCell ref="A5:B5"/>
    <mergeCell ref="A6:B6"/>
    <mergeCell ref="A7:B7"/>
    <mergeCell ref="A8:B8"/>
    <mergeCell ref="C1:H1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769D70A-9E17-414D-BC7A-5D59012A180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745257-0952-411E-B88E-1903C736F5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E93F37F-218A-46EA-BB7E-44D9ECD13A3A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Reno Compact 4</vt:lpstr>
      <vt:lpstr>'Reno Compact 4'!Udskriftsområde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2026-02-03T13:48:05Z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