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 drev\Marketing (srvfile01)\Stelrad\Effektberegninger\2026\"/>
    </mc:Choice>
  </mc:AlternateContent>
  <xr:revisionPtr revIDLastSave="0" documentId="8_{925465F7-BEB6-4BF7-8DBF-33AD50DB047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Vertex Plan" sheetId="1" r:id="rId1"/>
  </sheets>
  <definedNames>
    <definedName name="_xlnm.Print_Area" localSheetId="0">'Vertex Plan'!$A$1:$V$35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20" i="1" l="1"/>
  <c r="C20" i="1"/>
  <c r="O19" i="1"/>
  <c r="N19" i="1"/>
  <c r="C19" i="1"/>
  <c r="O44" i="1" l="1"/>
  <c r="I44" i="1"/>
  <c r="R48" i="1"/>
  <c r="K48" i="1"/>
  <c r="E48" i="1"/>
  <c r="H47" i="1"/>
  <c r="R46" i="1"/>
  <c r="K46" i="1"/>
  <c r="E46" i="1"/>
  <c r="H45" i="1"/>
  <c r="H44" i="1"/>
  <c r="Q48" i="1"/>
  <c r="D48" i="1"/>
  <c r="N47" i="1"/>
  <c r="G47" i="1"/>
  <c r="Q46" i="1"/>
  <c r="D46" i="1"/>
  <c r="N45" i="1"/>
  <c r="G45" i="1"/>
  <c r="P48" i="1"/>
  <c r="M47" i="1"/>
  <c r="J46" i="1"/>
  <c r="O46" i="1"/>
  <c r="L45" i="1"/>
  <c r="L44" i="1"/>
  <c r="F44" i="1"/>
  <c r="H48" i="1"/>
  <c r="R47" i="1"/>
  <c r="K47" i="1"/>
  <c r="E47" i="1"/>
  <c r="H46" i="1"/>
  <c r="R45" i="1"/>
  <c r="K45" i="1"/>
  <c r="E45" i="1"/>
  <c r="G44" i="1"/>
  <c r="J48" i="1"/>
  <c r="C46" i="1"/>
  <c r="R44" i="1"/>
  <c r="K44" i="1"/>
  <c r="E44" i="1"/>
  <c r="N48" i="1"/>
  <c r="G48" i="1"/>
  <c r="Q47" i="1"/>
  <c r="D47" i="1"/>
  <c r="N46" i="1"/>
  <c r="G46" i="1"/>
  <c r="Q45" i="1"/>
  <c r="D45" i="1"/>
  <c r="O48" i="1"/>
  <c r="L47" i="1"/>
  <c r="I46" i="1"/>
  <c r="F45" i="1"/>
  <c r="Q44" i="1"/>
  <c r="D44" i="1"/>
  <c r="M48" i="1"/>
  <c r="P47" i="1"/>
  <c r="J47" i="1"/>
  <c r="C47" i="1"/>
  <c r="M46" i="1"/>
  <c r="P45" i="1"/>
  <c r="J45" i="1"/>
  <c r="C45" i="1"/>
  <c r="N44" i="1"/>
  <c r="C48" i="1"/>
  <c r="P46" i="1"/>
  <c r="M45" i="1"/>
  <c r="M44" i="1"/>
  <c r="I48" i="1"/>
  <c r="F47" i="1"/>
  <c r="P44" i="1"/>
  <c r="J44" i="1"/>
  <c r="C44" i="1"/>
  <c r="L48" i="1"/>
  <c r="F48" i="1"/>
  <c r="O47" i="1"/>
  <c r="I47" i="1"/>
  <c r="L46" i="1"/>
  <c r="F46" i="1"/>
  <c r="O45" i="1"/>
  <c r="I45" i="1"/>
  <c r="R33" i="1"/>
  <c r="E33" i="1" l="1"/>
  <c r="K31" i="1"/>
  <c r="H32" i="1"/>
  <c r="Q35" i="1"/>
  <c r="N35" i="1"/>
  <c r="G35" i="1"/>
  <c r="D35" i="1"/>
  <c r="Q34" i="1"/>
  <c r="N34" i="1"/>
  <c r="G34" i="1"/>
  <c r="D34" i="1"/>
  <c r="Q33" i="1"/>
  <c r="N33" i="1"/>
  <c r="G33" i="1"/>
  <c r="D33" i="1"/>
  <c r="Q32" i="1"/>
  <c r="N32" i="1"/>
  <c r="G32" i="1"/>
  <c r="D32" i="1"/>
  <c r="Q31" i="1"/>
  <c r="N31" i="1"/>
  <c r="G31" i="1"/>
  <c r="D31" i="1"/>
  <c r="P35" i="1"/>
  <c r="M35" i="1"/>
  <c r="J35" i="1"/>
  <c r="C35" i="1"/>
  <c r="P34" i="1"/>
  <c r="M34" i="1"/>
  <c r="J34" i="1"/>
  <c r="C34" i="1"/>
  <c r="P33" i="1"/>
  <c r="M33" i="1"/>
  <c r="J33" i="1"/>
  <c r="C33" i="1"/>
  <c r="P32" i="1"/>
  <c r="M32" i="1"/>
  <c r="J32" i="1"/>
  <c r="C32" i="1"/>
  <c r="P31" i="1"/>
  <c r="M31" i="1"/>
  <c r="J31" i="1"/>
  <c r="C31" i="1"/>
  <c r="O35" i="1"/>
  <c r="L35" i="1"/>
  <c r="I35" i="1"/>
  <c r="F35" i="1"/>
  <c r="O34" i="1"/>
  <c r="L34" i="1"/>
  <c r="I34" i="1"/>
  <c r="F34" i="1"/>
  <c r="O33" i="1"/>
  <c r="L33" i="1"/>
  <c r="I33" i="1"/>
  <c r="F33" i="1"/>
  <c r="O32" i="1"/>
  <c r="L32" i="1"/>
  <c r="I32" i="1"/>
  <c r="F32" i="1"/>
  <c r="O31" i="1"/>
  <c r="L31" i="1"/>
  <c r="I31" i="1"/>
  <c r="F31" i="1"/>
  <c r="R35" i="1"/>
  <c r="K35" i="1"/>
  <c r="H35" i="1"/>
  <c r="E35" i="1"/>
  <c r="R34" i="1"/>
  <c r="K34" i="1"/>
  <c r="H34" i="1"/>
  <c r="E34" i="1"/>
  <c r="K32" i="1"/>
  <c r="H33" i="1"/>
  <c r="E31" i="1"/>
  <c r="R31" i="1"/>
  <c r="K33" i="1"/>
  <c r="H31" i="1"/>
  <c r="E32" i="1"/>
  <c r="R32" i="1"/>
</calcChain>
</file>

<file path=xl/sharedStrings.xml><?xml version="1.0" encoding="utf-8"?>
<sst xmlns="http://schemas.openxmlformats.org/spreadsheetml/2006/main" count="52" uniqueCount="32">
  <si>
    <t>EN 442 Certification Data</t>
  </si>
  <si>
    <t>Type</t>
  </si>
  <si>
    <t>&lt;&lt;&lt;</t>
  </si>
  <si>
    <t>Delta T</t>
  </si>
  <si>
    <t>Surface (m²/m)</t>
  </si>
  <si>
    <t>Height</t>
  </si>
  <si>
    <t>W/m (75/65/20°C)</t>
  </si>
  <si>
    <t>n-Exponent</t>
  </si>
  <si>
    <t>Weight (kg/m)</t>
  </si>
  <si>
    <t>Water content (l/m)</t>
  </si>
  <si>
    <t>Ydelses tabel, Logaritmisk</t>
  </si>
  <si>
    <t>Temperatursæt</t>
  </si>
  <si>
    <t>Andet temperatursæt?</t>
  </si>
  <si>
    <t>Fremløbstemperatur (°C)</t>
  </si>
  <si>
    <t>Ændre fremløbstemperatur</t>
  </si>
  <si>
    <t>Returtemperatur (°C)</t>
  </si>
  <si>
    <t>Ændre returtemperatur</t>
  </si>
  <si>
    <t>Rumtemperatur (°C)</t>
  </si>
  <si>
    <t>Ændre rumtemperatur</t>
  </si>
  <si>
    <t>Relativ afkøling</t>
  </si>
  <si>
    <t>Aritmetisk ydelse</t>
  </si>
  <si>
    <t>Logaritmisk ydelse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</si>
  <si>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</si>
  <si>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</si>
  <si>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</si>
  <si>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</si>
  <si>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1600 mm</t>
  </si>
  <si>
    <t>1800 mm</t>
  </si>
  <si>
    <t>2000 mm</t>
  </si>
  <si>
    <t>2200 mm</t>
  </si>
  <si>
    <t>Vertex Plan</t>
  </si>
  <si>
    <t>Ydelses tabel, Aritmetisk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</si>
</sst>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_)"/>
    <numFmt numFmtId="167" formatCode="0.0000_)"/>
  </numFmts>
  <fonts count="2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7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medium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/>
      <right/>
      <top style="thin">
        <color theme="8" tint="-0.24994659260841701"/>
      </top>
      <bottom/>
      <diagonal/>
    </border>
    <border>
      <left/>
      <right style="thin">
        <color theme="8" tint="-0.24994659260841701"/>
      </right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medium">
        <color rgb="FF31869B"/>
      </bottom>
      <diagonal/>
    </border>
    <border>
      <left style="thin">
        <color rgb="FF31869B"/>
      </left>
      <right/>
      <top style="medium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thin">
        <color rgb="FF31869B"/>
      </bottom>
      <diagonal/>
    </border>
    <border>
      <left style="thin">
        <color rgb="FF31869B"/>
      </left>
      <right/>
      <top style="thin">
        <color rgb="FF31869B"/>
      </top>
      <bottom style="medium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0" fontId="0" fillId="0" borderId="0" xfId="0" applyAlignment="1" applyProtection="1">
      <alignment vertical="center"/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6" fillId="0" borderId="0" xfId="1" applyNumberFormat="1" applyFont="1" applyAlignment="1" applyProtection="1">
      <alignment vertical="center"/>
      <protection hidden="1"/>
    </xf>
    <xf numFmtId="164" fontId="8" fillId="0" borderId="4" xfId="1" applyNumberFormat="1" applyFont="1" applyBorder="1" applyAlignment="1" applyProtection="1">
      <alignment vertical="center"/>
      <protection hidden="1"/>
    </xf>
    <xf numFmtId="3" fontId="10" fillId="3" borderId="5" xfId="1" applyNumberFormat="1" applyFont="1" applyFill="1" applyBorder="1" applyAlignment="1" applyProtection="1">
      <alignment horizontal="center" vertical="center"/>
      <protection hidden="1"/>
    </xf>
    <xf numFmtId="3" fontId="10" fillId="3" borderId="1" xfId="1" applyNumberFormat="1" applyFont="1" applyFill="1" applyBorder="1" applyAlignment="1" applyProtection="1">
      <alignment horizontal="center" vertical="center"/>
      <protection hidden="1"/>
    </xf>
    <xf numFmtId="164" fontId="8" fillId="0" borderId="4" xfId="1" applyNumberFormat="1" applyFont="1" applyBorder="1" applyAlignment="1" applyProtection="1">
      <alignment horizontal="center" vertical="center"/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164" fontId="11" fillId="2" borderId="0" xfId="1" applyNumberFormat="1" applyFont="1" applyFill="1" applyProtection="1"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164" fontId="14" fillId="0" borderId="0" xfId="0" applyNumberFormat="1" applyFont="1" applyProtection="1"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165" fontId="6" fillId="0" borderId="9" xfId="1" applyNumberFormat="1" applyFont="1" applyBorder="1" applyAlignment="1" applyProtection="1">
      <alignment vertical="center"/>
      <protection hidden="1"/>
    </xf>
    <xf numFmtId="165" fontId="6" fillId="0" borderId="9" xfId="1" applyNumberFormat="1" applyFont="1" applyBorder="1" applyProtection="1">
      <protection hidden="1"/>
    </xf>
    <xf numFmtId="165" fontId="6" fillId="0" borderId="10" xfId="1" applyNumberFormat="1" applyFont="1" applyBorder="1" applyProtection="1">
      <protection hidden="1"/>
    </xf>
    <xf numFmtId="164" fontId="9" fillId="3" borderId="1" xfId="1" applyNumberFormat="1" applyFont="1" applyFill="1" applyBorder="1" applyAlignment="1" applyProtection="1">
      <alignment horizontal="center" vertical="center"/>
      <protection hidden="1"/>
    </xf>
    <xf numFmtId="165" fontId="6" fillId="3" borderId="5" xfId="1" applyNumberFormat="1" applyFont="1" applyFill="1" applyBorder="1" applyAlignment="1" applyProtection="1">
      <alignment vertical="center"/>
      <protection hidden="1"/>
    </xf>
    <xf numFmtId="165" fontId="6" fillId="3" borderId="5" xfId="1" applyNumberFormat="1" applyFont="1" applyFill="1" applyBorder="1" applyProtection="1">
      <protection hidden="1"/>
    </xf>
    <xf numFmtId="165" fontId="6" fillId="3" borderId="12" xfId="1" applyNumberFormat="1" applyFont="1" applyFill="1" applyBorder="1" applyProtection="1">
      <protection hidden="1"/>
    </xf>
    <xf numFmtId="165" fontId="6" fillId="0" borderId="5" xfId="1" applyNumberFormat="1" applyFont="1" applyBorder="1" applyAlignment="1" applyProtection="1">
      <alignment vertic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12" xfId="1" applyNumberFormat="1" applyFont="1" applyBorder="1" applyProtection="1">
      <protection hidden="1"/>
    </xf>
    <xf numFmtId="165" fontId="6" fillId="0" borderId="14" xfId="1" applyNumberFormat="1" applyFont="1" applyBorder="1" applyAlignment="1" applyProtection="1">
      <alignment vertical="center"/>
      <protection hidden="1"/>
    </xf>
    <xf numFmtId="165" fontId="6" fillId="0" borderId="14" xfId="1" applyNumberFormat="1" applyFont="1" applyBorder="1" applyProtection="1">
      <protection hidden="1"/>
    </xf>
    <xf numFmtId="165" fontId="6" fillId="0" borderId="15" xfId="1" applyNumberFormat="1" applyFont="1" applyBorder="1" applyProtection="1"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0" fontId="16" fillId="2" borderId="0" xfId="0" applyFont="1" applyFill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2" fontId="15" fillId="4" borderId="0" xfId="0" applyNumberFormat="1" applyFont="1" applyFill="1"/>
    <xf numFmtId="9" fontId="9" fillId="4" borderId="0" xfId="6" applyFont="1" applyFill="1" applyProtection="1"/>
    <xf numFmtId="164" fontId="8" fillId="0" borderId="0" xfId="1" applyNumberFormat="1" applyFont="1" applyAlignment="1" applyProtection="1">
      <alignment horizontal="center"/>
      <protection hidden="1"/>
    </xf>
    <xf numFmtId="166" fontId="6" fillId="0" borderId="0" xfId="1" applyNumberFormat="1" applyFont="1" applyAlignment="1" applyProtection="1">
      <alignment horizontal="right" vertical="center"/>
      <protection hidden="1"/>
    </xf>
    <xf numFmtId="165" fontId="6" fillId="0" borderId="18" xfId="1" applyNumberFormat="1" applyFont="1" applyBorder="1" applyAlignment="1" applyProtection="1">
      <alignment vertical="center"/>
      <protection hidden="1"/>
    </xf>
    <xf numFmtId="165" fontId="6" fillId="0" borderId="19" xfId="1" applyNumberFormat="1" applyFont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5" fontId="6" fillId="0" borderId="22" xfId="1" applyNumberFormat="1" applyFont="1" applyBorder="1" applyAlignment="1" applyProtection="1">
      <alignment vertical="center"/>
      <protection hidden="1"/>
    </xf>
    <xf numFmtId="165" fontId="6" fillId="0" borderId="23" xfId="1" applyNumberFormat="1" applyFont="1" applyBorder="1" applyAlignment="1" applyProtection="1">
      <alignment vertical="center"/>
      <protection hidden="1"/>
    </xf>
    <xf numFmtId="165" fontId="6" fillId="0" borderId="24" xfId="1" applyNumberFormat="1" applyFont="1" applyBorder="1" applyAlignment="1" applyProtection="1">
      <alignment vertical="center"/>
      <protection hidden="1"/>
    </xf>
    <xf numFmtId="165" fontId="6" fillId="0" borderId="25" xfId="1" applyNumberFormat="1" applyFont="1" applyBorder="1" applyAlignment="1" applyProtection="1">
      <alignment vertical="center"/>
      <protection hidden="1"/>
    </xf>
    <xf numFmtId="165" fontId="6" fillId="0" borderId="26" xfId="1" applyNumberFormat="1" applyFont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25" xfId="1" applyNumberFormat="1" applyFont="1" applyFill="1" applyBorder="1" applyAlignment="1" applyProtection="1">
      <alignment vertical="center"/>
      <protection hidden="1"/>
    </xf>
    <xf numFmtId="165" fontId="6" fillId="4" borderId="21" xfId="1" applyNumberFormat="1" applyFont="1" applyFill="1" applyBorder="1" applyAlignment="1" applyProtection="1">
      <alignment vertical="center"/>
      <protection hidden="1"/>
    </xf>
    <xf numFmtId="0" fontId="16" fillId="0" borderId="0" xfId="0" applyFont="1" applyProtection="1">
      <protection hidden="1"/>
    </xf>
    <xf numFmtId="165" fontId="6" fillId="0" borderId="8" xfId="1" applyNumberFormat="1" applyFont="1" applyBorder="1" applyAlignment="1" applyProtection="1">
      <alignment horizontal="right" vertical="center"/>
      <protection hidden="1"/>
    </xf>
    <xf numFmtId="165" fontId="6" fillId="0" borderId="9" xfId="1" applyNumberFormat="1" applyFont="1" applyBorder="1" applyAlignment="1" applyProtection="1">
      <alignment horizontal="right" vertical="center"/>
      <protection hidden="1"/>
    </xf>
    <xf numFmtId="165" fontId="6" fillId="0" borderId="10" xfId="1" applyNumberFormat="1" applyFont="1" applyBorder="1" applyAlignment="1" applyProtection="1">
      <alignment horizontal="right" vertical="center"/>
      <protection hidden="1"/>
    </xf>
    <xf numFmtId="167" fontId="6" fillId="3" borderId="11" xfId="1" applyNumberFormat="1" applyFont="1" applyFill="1" applyBorder="1" applyAlignment="1" applyProtection="1">
      <alignment horizontal="right" vertical="center"/>
      <protection hidden="1"/>
    </xf>
    <xf numFmtId="167" fontId="6" fillId="3" borderId="5" xfId="1" applyNumberFormat="1" applyFont="1" applyFill="1" applyBorder="1" applyAlignment="1" applyProtection="1">
      <alignment horizontal="right" vertical="center"/>
      <protection hidden="1"/>
    </xf>
    <xf numFmtId="167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1" xfId="1" applyNumberFormat="1" applyFont="1" applyBorder="1" applyAlignment="1" applyProtection="1">
      <alignment horizontal="right" vertical="center"/>
      <protection hidden="1"/>
    </xf>
    <xf numFmtId="166" fontId="6" fillId="0" borderId="5" xfId="1" applyNumberFormat="1" applyFont="1" applyBorder="1" applyAlignment="1" applyProtection="1">
      <alignment horizontal="right" vertical="center"/>
      <protection hidden="1"/>
    </xf>
    <xf numFmtId="166" fontId="6" fillId="0" borderId="12" xfId="1" applyNumberFormat="1" applyFont="1" applyBorder="1" applyAlignment="1" applyProtection="1">
      <alignment horizontal="right" vertical="center"/>
      <protection hidden="1"/>
    </xf>
    <xf numFmtId="166" fontId="6" fillId="3" borderId="11" xfId="1" applyNumberFormat="1" applyFont="1" applyFill="1" applyBorder="1" applyAlignment="1" applyProtection="1">
      <alignment horizontal="right" vertical="center"/>
      <protection hidden="1"/>
    </xf>
    <xf numFmtId="166" fontId="6" fillId="3" borderId="5" xfId="1" applyNumberFormat="1" applyFont="1" applyFill="1" applyBorder="1" applyAlignment="1" applyProtection="1">
      <alignment horizontal="right" vertical="center"/>
      <protection hidden="1"/>
    </xf>
    <xf numFmtId="166" fontId="6" fillId="3" borderId="12" xfId="1" applyNumberFormat="1" applyFont="1" applyFill="1" applyBorder="1" applyAlignment="1" applyProtection="1">
      <alignment horizontal="right" vertical="center"/>
      <protection hidden="1"/>
    </xf>
    <xf numFmtId="166" fontId="6" fillId="0" borderId="13" xfId="1" applyNumberFormat="1" applyFont="1" applyBorder="1" applyAlignment="1" applyProtection="1">
      <alignment horizontal="right" vertical="center"/>
      <protection hidden="1"/>
    </xf>
    <xf numFmtId="166" fontId="6" fillId="0" borderId="14" xfId="1" applyNumberFormat="1" applyFont="1" applyBorder="1" applyAlignment="1" applyProtection="1">
      <alignment horizontal="right" vertical="center"/>
      <protection hidden="1"/>
    </xf>
    <xf numFmtId="166" fontId="6" fillId="0" borderId="15" xfId="1" applyNumberFormat="1" applyFont="1" applyBorder="1" applyAlignment="1" applyProtection="1">
      <alignment horizontal="right" vertical="center"/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0" fontId="2" fillId="0" borderId="1" xfId="4" applyBorder="1" applyAlignment="1" applyProtection="1">
      <alignment horizontal="center"/>
      <protection hidden="1"/>
    </xf>
    <xf numFmtId="0" fontId="2" fillId="0" borderId="2" xfId="4" applyBorder="1" applyAlignment="1" applyProtection="1">
      <alignment horizontal="center"/>
      <protection hidden="1"/>
    </xf>
    <xf numFmtId="164" fontId="8" fillId="0" borderId="6" xfId="1" applyNumberFormat="1" applyFont="1" applyBorder="1" applyAlignment="1" applyProtection="1">
      <alignment horizontal="center" vertical="center"/>
      <protection hidden="1"/>
    </xf>
    <xf numFmtId="164" fontId="8" fillId="0" borderId="7" xfId="1" applyNumberFormat="1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/>
      <protection hidden="1"/>
    </xf>
    <xf numFmtId="0" fontId="2" fillId="0" borderId="7" xfId="0" applyFont="1" applyBorder="1" applyAlignment="1" applyProtection="1">
      <alignment horizontal="center"/>
      <protection hidden="1"/>
    </xf>
    <xf numFmtId="164" fontId="21" fillId="2" borderId="0" xfId="1" applyNumberFormat="1" applyFont="1" applyFill="1" applyAlignment="1" applyProtection="1">
      <alignment horizontal="left" vertical="top" indent="1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3" fontId="8" fillId="0" borderId="3" xfId="1" applyNumberFormat="1" applyFont="1" applyBorder="1" applyAlignment="1" applyProtection="1">
      <alignment horizontal="center" vertical="center"/>
      <protection hidden="1"/>
    </xf>
    <xf numFmtId="3" fontId="8" fillId="0" borderId="2" xfId="1" applyNumberFormat="1" applyFont="1" applyBorder="1" applyAlignment="1" applyProtection="1">
      <alignment horizontal="center" vertic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  <xf numFmtId="3" fontId="6" fillId="0" borderId="6" xfId="1" applyNumberFormat="1" applyFont="1" applyBorder="1" applyAlignment="1" applyProtection="1">
      <alignment horizontal="center" vertical="center"/>
      <protection hidden="1"/>
    </xf>
    <xf numFmtId="3" fontId="6" fillId="0" borderId="7" xfId="1" applyNumberFormat="1" applyFont="1" applyBorder="1" applyAlignment="1" applyProtection="1">
      <alignment horizontal="center" vertical="center"/>
      <protection hidden="1"/>
    </xf>
    <xf numFmtId="164" fontId="8" fillId="0" borderId="16" xfId="1" applyNumberFormat="1" applyFont="1" applyBorder="1" applyAlignment="1" applyProtection="1">
      <alignment horizontal="center" vertical="center"/>
      <protection hidden="1"/>
    </xf>
    <xf numFmtId="164" fontId="8" fillId="0" borderId="17" xfId="1" applyNumberFormat="1" applyFont="1" applyBorder="1" applyAlignment="1" applyProtection="1">
      <alignment horizontal="center" vertical="center"/>
      <protection hidden="1"/>
    </xf>
    <xf numFmtId="3" fontId="6" fillId="0" borderId="16" xfId="1" applyNumberFormat="1" applyFont="1" applyBorder="1" applyAlignment="1" applyProtection="1">
      <alignment horizontal="center" vertical="center"/>
      <protection hidden="1"/>
    </xf>
    <xf numFmtId="3" fontId="6" fillId="0" borderId="17" xfId="1" applyNumberFormat="1" applyFont="1" applyBorder="1" applyAlignment="1" applyProtection="1">
      <alignment horizontal="center" vertic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DAEEF3"/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781469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8"/>
  <sheetViews>
    <sheetView showGridLines="0" tabSelected="1" zoomScaleNormal="100" workbookViewId="0">
      <selection activeCell="I3" sqref="I3"/>
    </sheetView>
  </sheetViews>
  <sheetFormatPr defaultColWidth="9.140625" defaultRowHeight="15" x14ac:dyDescent="0.25"/>
  <cols>
    <col min="1" max="1" width="12.140625" style="3" customWidth="1"/>
    <col min="2" max="2" width="12.5703125" style="3" customWidth="1"/>
    <col min="3" max="16384" width="9.140625" style="3"/>
  </cols>
  <sheetData>
    <row r="1" spans="1:19" ht="30.75" customHeight="1" x14ac:dyDescent="0.5">
      <c r="A1" s="1"/>
      <c r="B1" s="2"/>
      <c r="C1" s="96" t="s">
        <v>30</v>
      </c>
      <c r="D1" s="97"/>
      <c r="E1" s="97"/>
      <c r="F1" s="97"/>
    </row>
    <row r="2" spans="1:19" ht="15.75" customHeight="1" x14ac:dyDescent="0.25">
      <c r="A2" s="4"/>
      <c r="B2" s="5"/>
    </row>
    <row r="3" spans="1:19" ht="15.75" customHeight="1" x14ac:dyDescent="0.25"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19" ht="21" x14ac:dyDescent="0.35">
      <c r="A4" s="8" t="s">
        <v>0</v>
      </c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9" ht="15.75" x14ac:dyDescent="0.25">
      <c r="A5" s="86" t="s">
        <v>5</v>
      </c>
      <c r="B5" s="87"/>
      <c r="C5" s="98" t="s">
        <v>26</v>
      </c>
      <c r="D5" s="98"/>
      <c r="E5" s="98"/>
      <c r="F5" s="99"/>
      <c r="G5" s="98" t="s">
        <v>27</v>
      </c>
      <c r="H5" s="98"/>
      <c r="I5" s="98"/>
      <c r="J5" s="99"/>
      <c r="K5" s="98" t="s">
        <v>28</v>
      </c>
      <c r="L5" s="98"/>
      <c r="M5" s="98"/>
      <c r="N5" s="99"/>
      <c r="O5" s="98" t="s">
        <v>29</v>
      </c>
      <c r="P5" s="98"/>
      <c r="Q5" s="98"/>
      <c r="R5" s="99"/>
      <c r="S5" s="11"/>
    </row>
    <row r="6" spans="1:19" ht="15.75" x14ac:dyDescent="0.25">
      <c r="A6" s="88" t="s">
        <v>1</v>
      </c>
      <c r="B6" s="89"/>
      <c r="C6" s="12">
        <v>11</v>
      </c>
      <c r="D6" s="12">
        <v>20</v>
      </c>
      <c r="E6" s="12">
        <v>21</v>
      </c>
      <c r="F6" s="13">
        <v>22</v>
      </c>
      <c r="G6" s="12">
        <v>11</v>
      </c>
      <c r="H6" s="12">
        <v>20</v>
      </c>
      <c r="I6" s="12">
        <v>21</v>
      </c>
      <c r="J6" s="12">
        <v>22</v>
      </c>
      <c r="K6" s="12">
        <v>11</v>
      </c>
      <c r="L6" s="12">
        <v>20</v>
      </c>
      <c r="M6" s="12">
        <v>21</v>
      </c>
      <c r="N6" s="12">
        <v>22</v>
      </c>
      <c r="O6" s="12">
        <v>11</v>
      </c>
      <c r="P6" s="12">
        <v>20</v>
      </c>
      <c r="Q6" s="12">
        <v>21</v>
      </c>
      <c r="R6" s="12">
        <v>22</v>
      </c>
      <c r="S6" s="14"/>
    </row>
    <row r="7" spans="1:19" ht="16.5" thickBot="1" x14ac:dyDescent="0.3">
      <c r="A7" s="90"/>
      <c r="B7" s="91"/>
      <c r="C7" s="94"/>
      <c r="D7" s="94"/>
      <c r="E7" s="94"/>
      <c r="F7" s="95"/>
      <c r="G7" s="92"/>
      <c r="H7" s="92"/>
      <c r="I7" s="92"/>
      <c r="J7" s="93"/>
      <c r="K7" s="92"/>
      <c r="L7" s="92"/>
      <c r="M7" s="92"/>
      <c r="N7" s="93"/>
      <c r="O7" s="92"/>
      <c r="P7" s="92"/>
      <c r="Q7" s="92"/>
      <c r="R7" s="93"/>
    </row>
    <row r="8" spans="1:19" ht="15.75" x14ac:dyDescent="0.25">
      <c r="A8" s="86" t="s">
        <v>6</v>
      </c>
      <c r="B8" s="100"/>
      <c r="C8" s="68">
        <v>1959</v>
      </c>
      <c r="D8" s="69">
        <v>2310</v>
      </c>
      <c r="E8" s="69">
        <v>2808</v>
      </c>
      <c r="F8" s="70">
        <v>3420</v>
      </c>
      <c r="G8" s="68">
        <v>2133</v>
      </c>
      <c r="H8" s="69">
        <v>2532</v>
      </c>
      <c r="I8" s="69">
        <v>3060</v>
      </c>
      <c r="J8" s="70">
        <v>3690</v>
      </c>
      <c r="K8" s="68">
        <v>2298</v>
      </c>
      <c r="L8" s="69">
        <v>2748</v>
      </c>
      <c r="M8" s="69">
        <v>3270</v>
      </c>
      <c r="N8" s="70">
        <v>3960</v>
      </c>
      <c r="O8" s="68">
        <v>2454</v>
      </c>
      <c r="P8" s="69">
        <v>2958</v>
      </c>
      <c r="Q8" s="69">
        <v>3510</v>
      </c>
      <c r="R8" s="70">
        <v>4230</v>
      </c>
    </row>
    <row r="9" spans="1:19" ht="15.75" x14ac:dyDescent="0.25">
      <c r="A9" s="101" t="s">
        <v>7</v>
      </c>
      <c r="B9" s="102"/>
      <c r="C9" s="71">
        <v>1.3050999999999999</v>
      </c>
      <c r="D9" s="72">
        <v>1.2706</v>
      </c>
      <c r="E9" s="72">
        <v>1.3076000000000001</v>
      </c>
      <c r="F9" s="73">
        <v>1.3223</v>
      </c>
      <c r="G9" s="71">
        <v>1.3009999999999999</v>
      </c>
      <c r="H9" s="72">
        <v>1.2712000000000001</v>
      </c>
      <c r="I9" s="72">
        <v>1.3041</v>
      </c>
      <c r="J9" s="73">
        <v>1.325</v>
      </c>
      <c r="K9" s="71">
        <v>1.2968999999999999</v>
      </c>
      <c r="L9" s="72">
        <v>1.2719</v>
      </c>
      <c r="M9" s="72">
        <v>1.3006</v>
      </c>
      <c r="N9" s="73">
        <v>1.3277000000000001</v>
      </c>
      <c r="O9" s="71">
        <v>1.2927999999999999</v>
      </c>
      <c r="P9" s="72">
        <v>1.2726</v>
      </c>
      <c r="Q9" s="72">
        <v>1.2971999999999999</v>
      </c>
      <c r="R9" s="73">
        <v>1.3304</v>
      </c>
    </row>
    <row r="10" spans="1:19" ht="15.75" x14ac:dyDescent="0.25">
      <c r="A10" s="86" t="s">
        <v>4</v>
      </c>
      <c r="B10" s="100"/>
      <c r="C10" s="74">
        <v>9.4</v>
      </c>
      <c r="D10" s="75">
        <v>7.33</v>
      </c>
      <c r="E10" s="75">
        <v>12.66</v>
      </c>
      <c r="F10" s="76">
        <v>28.99</v>
      </c>
      <c r="G10" s="74">
        <v>9.86</v>
      </c>
      <c r="H10" s="75">
        <v>8.25</v>
      </c>
      <c r="I10" s="75">
        <v>13.58</v>
      </c>
      <c r="J10" s="76">
        <v>29.9</v>
      </c>
      <c r="K10" s="74">
        <v>12.15</v>
      </c>
      <c r="L10" s="75">
        <v>9.17</v>
      </c>
      <c r="M10" s="75">
        <v>16.2</v>
      </c>
      <c r="N10" s="76">
        <v>37.74</v>
      </c>
      <c r="O10" s="74">
        <v>12.61</v>
      </c>
      <c r="P10" s="75">
        <v>10.09</v>
      </c>
      <c r="Q10" s="75">
        <v>17.11</v>
      </c>
      <c r="R10" s="76">
        <v>38.659999999999997</v>
      </c>
    </row>
    <row r="11" spans="1:19" ht="15.75" x14ac:dyDescent="0.25">
      <c r="A11" s="101" t="s">
        <v>8</v>
      </c>
      <c r="B11" s="102"/>
      <c r="C11" s="77">
        <v>56.1</v>
      </c>
      <c r="D11" s="78">
        <v>77.7</v>
      </c>
      <c r="E11" s="78">
        <v>85.8</v>
      </c>
      <c r="F11" s="79">
        <v>94.2</v>
      </c>
      <c r="G11" s="77">
        <v>63</v>
      </c>
      <c r="H11" s="78">
        <v>86.7</v>
      </c>
      <c r="I11" s="78">
        <v>96</v>
      </c>
      <c r="J11" s="79">
        <v>105.3</v>
      </c>
      <c r="K11" s="77">
        <v>69.599999999999994</v>
      </c>
      <c r="L11" s="78">
        <v>95.4</v>
      </c>
      <c r="M11" s="78">
        <v>106.2</v>
      </c>
      <c r="N11" s="79">
        <v>116.4</v>
      </c>
      <c r="O11" s="77">
        <v>75.599999999999994</v>
      </c>
      <c r="P11" s="78">
        <v>105.6</v>
      </c>
      <c r="Q11" s="78">
        <v>116.4</v>
      </c>
      <c r="R11" s="79">
        <v>126.6</v>
      </c>
    </row>
    <row r="12" spans="1:19" ht="16.5" thickBot="1" x14ac:dyDescent="0.3">
      <c r="A12" s="86" t="s">
        <v>9</v>
      </c>
      <c r="B12" s="100"/>
      <c r="C12" s="80">
        <v>7.2</v>
      </c>
      <c r="D12" s="81">
        <v>14.1</v>
      </c>
      <c r="E12" s="81">
        <v>14.1</v>
      </c>
      <c r="F12" s="82">
        <v>14.1</v>
      </c>
      <c r="G12" s="80">
        <v>8.1</v>
      </c>
      <c r="H12" s="81">
        <v>16.2</v>
      </c>
      <c r="I12" s="81">
        <v>15.9</v>
      </c>
      <c r="J12" s="82">
        <v>15.9</v>
      </c>
      <c r="K12" s="80">
        <v>9</v>
      </c>
      <c r="L12" s="81">
        <v>18.3</v>
      </c>
      <c r="M12" s="81">
        <v>17.7</v>
      </c>
      <c r="N12" s="82">
        <v>17.7</v>
      </c>
      <c r="O12" s="80">
        <v>9.9</v>
      </c>
      <c r="P12" s="81">
        <v>20.100000000000001</v>
      </c>
      <c r="Q12" s="81">
        <v>20.100000000000001</v>
      </c>
      <c r="R12" s="82">
        <v>20.100000000000001</v>
      </c>
    </row>
    <row r="13" spans="1:19" ht="15.75" x14ac:dyDescent="0.25">
      <c r="A13" s="53"/>
      <c r="B13" s="53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</row>
    <row r="14" spans="1:19" ht="21" x14ac:dyDescent="0.35">
      <c r="A14" s="8" t="s">
        <v>31</v>
      </c>
      <c r="B14" s="6"/>
      <c r="C14" s="6"/>
      <c r="D14" s="6"/>
      <c r="E14" s="6"/>
      <c r="F14" s="6"/>
      <c r="G14" s="6"/>
      <c r="H14" s="6"/>
      <c r="I14" s="6"/>
      <c r="J14" s="6"/>
      <c r="N14" s="8" t="s">
        <v>10</v>
      </c>
      <c r="O14" s="8"/>
      <c r="P14" s="8"/>
      <c r="Q14" s="43"/>
      <c r="R14" s="10"/>
    </row>
    <row r="15" spans="1:19" ht="21" x14ac:dyDescent="0.35">
      <c r="A15" s="15" t="s">
        <v>11</v>
      </c>
      <c r="B15" s="15"/>
      <c r="C15" s="15"/>
      <c r="D15" s="15"/>
      <c r="E15" s="15"/>
      <c r="F15" s="16" t="s">
        <v>12</v>
      </c>
      <c r="G15" s="16"/>
      <c r="H15" s="16"/>
      <c r="I15" s="16"/>
      <c r="J15" s="16"/>
      <c r="N15" s="15" t="s">
        <v>11</v>
      </c>
      <c r="O15" s="16"/>
      <c r="P15" s="1"/>
      <c r="Q15" s="1"/>
      <c r="R15" s="10"/>
    </row>
    <row r="16" spans="1:19" ht="15.75" x14ac:dyDescent="0.25">
      <c r="A16" s="37" t="s">
        <v>13</v>
      </c>
      <c r="B16" s="37"/>
      <c r="C16" s="17">
        <v>75</v>
      </c>
      <c r="D16" s="1"/>
      <c r="E16" s="18" t="s">
        <v>2</v>
      </c>
      <c r="F16" s="42" t="s">
        <v>14</v>
      </c>
      <c r="G16" s="42"/>
      <c r="H16" s="42"/>
      <c r="I16" s="42"/>
      <c r="J16" s="42"/>
      <c r="K16" s="37" t="s">
        <v>13</v>
      </c>
      <c r="N16" s="19">
        <v>75</v>
      </c>
      <c r="O16" s="44">
        <v>75</v>
      </c>
      <c r="P16" s="1"/>
      <c r="Q16" s="1"/>
      <c r="R16" s="10"/>
    </row>
    <row r="17" spans="1:18" ht="15.75" x14ac:dyDescent="0.25">
      <c r="A17" s="37" t="s">
        <v>15</v>
      </c>
      <c r="B17" s="37"/>
      <c r="C17" s="17">
        <v>65</v>
      </c>
      <c r="D17" s="1"/>
      <c r="E17" s="18" t="s">
        <v>2</v>
      </c>
      <c r="F17" s="42" t="s">
        <v>16</v>
      </c>
      <c r="G17" s="42"/>
      <c r="H17" s="42"/>
      <c r="I17" s="42"/>
      <c r="J17" s="42"/>
      <c r="K17" s="37" t="s">
        <v>15</v>
      </c>
      <c r="N17" s="19">
        <v>65</v>
      </c>
      <c r="O17" s="44">
        <v>65</v>
      </c>
      <c r="P17" s="1"/>
      <c r="Q17" s="1"/>
      <c r="R17" s="10"/>
    </row>
    <row r="18" spans="1:18" ht="15.75" x14ac:dyDescent="0.25">
      <c r="A18" s="37" t="s">
        <v>17</v>
      </c>
      <c r="B18" s="37"/>
      <c r="C18" s="17">
        <v>20</v>
      </c>
      <c r="D18" s="1"/>
      <c r="E18" s="18" t="s">
        <v>2</v>
      </c>
      <c r="F18" s="42" t="s">
        <v>18</v>
      </c>
      <c r="G18" s="42"/>
      <c r="H18" s="42"/>
      <c r="I18" s="42"/>
      <c r="J18" s="42"/>
      <c r="K18" s="37" t="s">
        <v>17</v>
      </c>
      <c r="N18" s="19">
        <v>20</v>
      </c>
      <c r="O18" s="44">
        <v>20</v>
      </c>
      <c r="P18" s="1"/>
      <c r="Q18" s="1"/>
      <c r="R18" s="10"/>
    </row>
    <row r="19" spans="1:18" ht="15.75" x14ac:dyDescent="0.25">
      <c r="A19" s="38" t="s">
        <v>3</v>
      </c>
      <c r="B19" s="38"/>
      <c r="C19" s="20">
        <f>(AVERAGE(C16:C17))-C18</f>
        <v>50</v>
      </c>
      <c r="D19" s="9"/>
      <c r="E19" s="21"/>
      <c r="F19" s="6"/>
      <c r="G19" s="6"/>
      <c r="H19" s="6"/>
      <c r="I19" s="9"/>
      <c r="J19" s="9"/>
      <c r="K19" s="45" t="s">
        <v>3</v>
      </c>
      <c r="L19" s="46"/>
      <c r="M19" s="46"/>
      <c r="N19" s="47">
        <f>(N16-N17)/LN((N16-N18)/(N17-N18))</f>
        <v>49.83288654563971</v>
      </c>
      <c r="O19" s="48">
        <f>(O16-O17)/LN((O16-O18)/(O17-O18))</f>
        <v>49.83288654563971</v>
      </c>
      <c r="P19" s="1"/>
      <c r="Q19" s="1"/>
      <c r="R19" s="10"/>
    </row>
    <row r="20" spans="1:18" ht="15.75" x14ac:dyDescent="0.25">
      <c r="A20" s="49" t="s">
        <v>19</v>
      </c>
      <c r="B20" s="49"/>
      <c r="C20" s="50">
        <f>(((C16-C17)/(C16-C18))*1)</f>
        <v>0.18181818181818182</v>
      </c>
      <c r="D20" s="9"/>
      <c r="E20" s="21"/>
      <c r="F20" s="6"/>
      <c r="G20" s="6"/>
      <c r="H20" s="6"/>
      <c r="I20" s="9"/>
      <c r="J20" s="9"/>
      <c r="K20" s="45" t="s">
        <v>19</v>
      </c>
      <c r="L20" s="46"/>
      <c r="M20" s="46"/>
      <c r="N20" s="51"/>
      <c r="O20" s="52">
        <f>((O16-O17)/(O16-O18)*1)</f>
        <v>0.18181818181818182</v>
      </c>
      <c r="P20" s="1"/>
      <c r="Q20" s="1"/>
      <c r="R20" s="10"/>
    </row>
    <row r="21" spans="1:18" ht="15.75" x14ac:dyDescent="0.25">
      <c r="A21" s="10"/>
      <c r="B21" s="10"/>
      <c r="C21" s="9"/>
      <c r="D21" s="21"/>
      <c r="E21" s="6"/>
      <c r="F21" s="6"/>
      <c r="G21" s="9"/>
      <c r="H21" s="9"/>
      <c r="O21" s="10"/>
      <c r="P21" s="10"/>
      <c r="Q21" s="10"/>
      <c r="R21" s="10"/>
    </row>
    <row r="22" spans="1:18" ht="15.75" x14ac:dyDescent="0.25">
      <c r="A22" s="83" t="s">
        <v>22</v>
      </c>
      <c r="B22" s="84"/>
      <c r="C22" s="84"/>
      <c r="D22" s="84"/>
      <c r="E22" s="85"/>
      <c r="F22" s="85"/>
      <c r="G22" s="85"/>
      <c r="H22" s="85"/>
      <c r="I22" s="85"/>
      <c r="J22" s="85"/>
      <c r="K22" s="85"/>
      <c r="O22" s="10"/>
      <c r="P22" s="10"/>
      <c r="Q22" s="10"/>
      <c r="R22" s="10"/>
    </row>
    <row r="23" spans="1:18" ht="15.75" x14ac:dyDescent="0.25">
      <c r="A23" s="83" t="s">
        <v>23</v>
      </c>
      <c r="B23" s="84"/>
      <c r="C23" s="84"/>
      <c r="D23" s="84"/>
      <c r="E23" s="85"/>
      <c r="F23" s="85"/>
      <c r="G23" s="85"/>
      <c r="H23" s="85"/>
      <c r="I23" s="85"/>
      <c r="J23" s="85"/>
      <c r="K23" s="85"/>
      <c r="O23" s="10"/>
      <c r="P23" s="10"/>
      <c r="Q23" s="10"/>
      <c r="R23" s="10"/>
    </row>
    <row r="24" spans="1:18" ht="15.75" x14ac:dyDescent="0.25">
      <c r="A24" s="83" t="s">
        <v>24</v>
      </c>
      <c r="B24" s="84"/>
      <c r="C24" s="84"/>
      <c r="D24" s="84"/>
      <c r="E24" s="85"/>
      <c r="F24" s="85"/>
      <c r="G24" s="85"/>
      <c r="H24" s="85"/>
      <c r="I24" s="85"/>
      <c r="J24" s="85"/>
      <c r="K24" s="85"/>
      <c r="O24" s="10"/>
      <c r="P24" s="10"/>
      <c r="Q24" s="10"/>
      <c r="R24" s="10"/>
    </row>
    <row r="25" spans="1:18" ht="15.75" x14ac:dyDescent="0.25">
      <c r="A25" s="83" t="s">
        <v>25</v>
      </c>
      <c r="B25" s="84"/>
      <c r="C25" s="84"/>
      <c r="D25" s="84"/>
      <c r="E25" s="85"/>
      <c r="F25" s="85"/>
      <c r="G25" s="85"/>
      <c r="H25" s="85"/>
      <c r="I25" s="85"/>
      <c r="J25" s="85"/>
      <c r="K25" s="85"/>
      <c r="O25" s="10"/>
      <c r="P25" s="10"/>
      <c r="Q25" s="10"/>
      <c r="R25" s="10"/>
    </row>
    <row r="26" spans="1:18" ht="15.75" x14ac:dyDescent="0.25">
      <c r="A26" s="6"/>
      <c r="B26" s="6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spans="1:18" ht="21" x14ac:dyDescent="0.35">
      <c r="A27" s="6"/>
      <c r="B27" s="8" t="s">
        <v>20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ht="15.75" x14ac:dyDescent="0.25">
      <c r="A28" s="39"/>
      <c r="B28" s="40" t="s">
        <v>5</v>
      </c>
      <c r="C28" s="98" t="s">
        <v>26</v>
      </c>
      <c r="D28" s="98"/>
      <c r="E28" s="98"/>
      <c r="F28" s="99"/>
      <c r="G28" s="98" t="s">
        <v>27</v>
      </c>
      <c r="H28" s="98"/>
      <c r="I28" s="98"/>
      <c r="J28" s="99"/>
      <c r="K28" s="98" t="s">
        <v>28</v>
      </c>
      <c r="L28" s="98"/>
      <c r="M28" s="98"/>
      <c r="N28" s="99"/>
      <c r="O28" s="98" t="s">
        <v>29</v>
      </c>
      <c r="P28" s="98"/>
      <c r="Q28" s="98"/>
      <c r="R28" s="99"/>
    </row>
    <row r="29" spans="1:18" ht="15.75" x14ac:dyDescent="0.25">
      <c r="A29" s="39"/>
      <c r="B29" s="41" t="s">
        <v>1</v>
      </c>
      <c r="C29" s="12">
        <v>11</v>
      </c>
      <c r="D29" s="12">
        <v>20</v>
      </c>
      <c r="E29" s="12">
        <v>21</v>
      </c>
      <c r="F29" s="13">
        <v>22</v>
      </c>
      <c r="G29" s="12">
        <v>11</v>
      </c>
      <c r="H29" s="12">
        <v>20</v>
      </c>
      <c r="I29" s="12">
        <v>21</v>
      </c>
      <c r="J29" s="12">
        <v>22</v>
      </c>
      <c r="K29" s="12">
        <v>11</v>
      </c>
      <c r="L29" s="12">
        <v>20</v>
      </c>
      <c r="M29" s="12">
        <v>21</v>
      </c>
      <c r="N29" s="12">
        <v>22</v>
      </c>
      <c r="O29" s="12">
        <v>11</v>
      </c>
      <c r="P29" s="12">
        <v>20</v>
      </c>
      <c r="Q29" s="12">
        <v>21</v>
      </c>
      <c r="R29" s="12">
        <v>22</v>
      </c>
    </row>
    <row r="30" spans="1:18" ht="16.5" thickBot="1" x14ac:dyDescent="0.3">
      <c r="A30" s="10"/>
      <c r="B30" s="22"/>
      <c r="C30" s="92"/>
      <c r="D30" s="92"/>
      <c r="E30" s="92"/>
      <c r="F30" s="93"/>
      <c r="G30" s="103"/>
      <c r="H30" s="103"/>
      <c r="I30" s="103"/>
      <c r="J30" s="104"/>
      <c r="K30" s="103"/>
      <c r="L30" s="103"/>
      <c r="M30" s="103"/>
      <c r="N30" s="104"/>
      <c r="O30" s="103"/>
      <c r="P30" s="103"/>
      <c r="Q30" s="103"/>
      <c r="R30" s="104"/>
    </row>
    <row r="31" spans="1:18" ht="15.75" x14ac:dyDescent="0.25">
      <c r="A31" s="10"/>
      <c r="B31" s="23">
        <v>300</v>
      </c>
      <c r="C31" s="24">
        <f t="shared" ref="C31:R35" si="0">ROUND((($C$19/50)^C$9)*(C$8/1000*$B31),0)</f>
        <v>588</v>
      </c>
      <c r="D31" s="25">
        <f t="shared" si="0"/>
        <v>693</v>
      </c>
      <c r="E31" s="25">
        <f t="shared" si="0"/>
        <v>842</v>
      </c>
      <c r="F31" s="26">
        <f t="shared" si="0"/>
        <v>1026</v>
      </c>
      <c r="G31" s="24">
        <f t="shared" si="0"/>
        <v>640</v>
      </c>
      <c r="H31" s="25">
        <f t="shared" si="0"/>
        <v>760</v>
      </c>
      <c r="I31" s="25">
        <f t="shared" si="0"/>
        <v>918</v>
      </c>
      <c r="J31" s="26">
        <f t="shared" si="0"/>
        <v>1107</v>
      </c>
      <c r="K31" s="24">
        <f t="shared" si="0"/>
        <v>689</v>
      </c>
      <c r="L31" s="25">
        <f t="shared" si="0"/>
        <v>824</v>
      </c>
      <c r="M31" s="25">
        <f t="shared" si="0"/>
        <v>981</v>
      </c>
      <c r="N31" s="26">
        <f t="shared" si="0"/>
        <v>1188</v>
      </c>
      <c r="O31" s="24">
        <f t="shared" si="0"/>
        <v>736</v>
      </c>
      <c r="P31" s="25">
        <f t="shared" si="0"/>
        <v>887</v>
      </c>
      <c r="Q31" s="25">
        <f t="shared" si="0"/>
        <v>1053</v>
      </c>
      <c r="R31" s="26">
        <f t="shared" si="0"/>
        <v>1269</v>
      </c>
    </row>
    <row r="32" spans="1:18" ht="15.75" x14ac:dyDescent="0.25">
      <c r="A32" s="10"/>
      <c r="B32" s="27">
        <v>400</v>
      </c>
      <c r="C32" s="28">
        <f t="shared" si="0"/>
        <v>784</v>
      </c>
      <c r="D32" s="29">
        <f t="shared" si="0"/>
        <v>924</v>
      </c>
      <c r="E32" s="29">
        <f t="shared" si="0"/>
        <v>1123</v>
      </c>
      <c r="F32" s="30">
        <f t="shared" si="0"/>
        <v>1368</v>
      </c>
      <c r="G32" s="28">
        <f t="shared" si="0"/>
        <v>853</v>
      </c>
      <c r="H32" s="29">
        <f t="shared" si="0"/>
        <v>1013</v>
      </c>
      <c r="I32" s="29">
        <f t="shared" si="0"/>
        <v>1224</v>
      </c>
      <c r="J32" s="30">
        <f t="shared" si="0"/>
        <v>1476</v>
      </c>
      <c r="K32" s="28">
        <f t="shared" si="0"/>
        <v>919</v>
      </c>
      <c r="L32" s="29">
        <f t="shared" si="0"/>
        <v>1099</v>
      </c>
      <c r="M32" s="29">
        <f t="shared" si="0"/>
        <v>1308</v>
      </c>
      <c r="N32" s="30">
        <f t="shared" si="0"/>
        <v>1584</v>
      </c>
      <c r="O32" s="28">
        <f t="shared" si="0"/>
        <v>982</v>
      </c>
      <c r="P32" s="29">
        <f t="shared" si="0"/>
        <v>1183</v>
      </c>
      <c r="Q32" s="29">
        <f t="shared" si="0"/>
        <v>1404</v>
      </c>
      <c r="R32" s="30">
        <f t="shared" si="0"/>
        <v>1692</v>
      </c>
    </row>
    <row r="33" spans="1:18" ht="15.75" x14ac:dyDescent="0.25">
      <c r="A33" s="10"/>
      <c r="B33" s="23">
        <v>500</v>
      </c>
      <c r="C33" s="31">
        <f t="shared" si="0"/>
        <v>980</v>
      </c>
      <c r="D33" s="32">
        <f t="shared" si="0"/>
        <v>1155</v>
      </c>
      <c r="E33" s="32">
        <f t="shared" si="0"/>
        <v>1404</v>
      </c>
      <c r="F33" s="33">
        <f t="shared" si="0"/>
        <v>1710</v>
      </c>
      <c r="G33" s="31">
        <f t="shared" si="0"/>
        <v>1067</v>
      </c>
      <c r="H33" s="32">
        <f t="shared" si="0"/>
        <v>1266</v>
      </c>
      <c r="I33" s="32">
        <f t="shared" si="0"/>
        <v>1530</v>
      </c>
      <c r="J33" s="33">
        <f t="shared" si="0"/>
        <v>1845</v>
      </c>
      <c r="K33" s="31">
        <f t="shared" si="0"/>
        <v>1149</v>
      </c>
      <c r="L33" s="32">
        <f t="shared" si="0"/>
        <v>1374</v>
      </c>
      <c r="M33" s="32">
        <f t="shared" si="0"/>
        <v>1635</v>
      </c>
      <c r="N33" s="33">
        <f t="shared" si="0"/>
        <v>1980</v>
      </c>
      <c r="O33" s="31">
        <f t="shared" si="0"/>
        <v>1227</v>
      </c>
      <c r="P33" s="32">
        <f t="shared" si="0"/>
        <v>1479</v>
      </c>
      <c r="Q33" s="32">
        <f t="shared" si="0"/>
        <v>1755</v>
      </c>
      <c r="R33" s="33">
        <f t="shared" si="0"/>
        <v>2115</v>
      </c>
    </row>
    <row r="34" spans="1:18" ht="15.75" x14ac:dyDescent="0.25">
      <c r="A34" s="10"/>
      <c r="B34" s="27">
        <v>600</v>
      </c>
      <c r="C34" s="28">
        <f t="shared" si="0"/>
        <v>1175</v>
      </c>
      <c r="D34" s="29">
        <f t="shared" si="0"/>
        <v>1386</v>
      </c>
      <c r="E34" s="29">
        <f t="shared" si="0"/>
        <v>1685</v>
      </c>
      <c r="F34" s="30">
        <f t="shared" si="0"/>
        <v>2052</v>
      </c>
      <c r="G34" s="28">
        <f t="shared" si="0"/>
        <v>1280</v>
      </c>
      <c r="H34" s="29">
        <f t="shared" si="0"/>
        <v>1519</v>
      </c>
      <c r="I34" s="29">
        <f t="shared" si="0"/>
        <v>1836</v>
      </c>
      <c r="J34" s="30">
        <f t="shared" si="0"/>
        <v>2214</v>
      </c>
      <c r="K34" s="28">
        <f t="shared" si="0"/>
        <v>1379</v>
      </c>
      <c r="L34" s="29">
        <f t="shared" si="0"/>
        <v>1649</v>
      </c>
      <c r="M34" s="29">
        <f t="shared" si="0"/>
        <v>1962</v>
      </c>
      <c r="N34" s="30">
        <f t="shared" si="0"/>
        <v>2376</v>
      </c>
      <c r="O34" s="28">
        <f t="shared" si="0"/>
        <v>1472</v>
      </c>
      <c r="P34" s="29">
        <f t="shared" si="0"/>
        <v>1775</v>
      </c>
      <c r="Q34" s="29">
        <f t="shared" si="0"/>
        <v>2106</v>
      </c>
      <c r="R34" s="30">
        <f t="shared" si="0"/>
        <v>2538</v>
      </c>
    </row>
    <row r="35" spans="1:18" ht="16.5" thickBot="1" x14ac:dyDescent="0.3">
      <c r="A35" s="10"/>
      <c r="B35" s="23">
        <v>700</v>
      </c>
      <c r="C35" s="34">
        <f t="shared" si="0"/>
        <v>1371</v>
      </c>
      <c r="D35" s="35">
        <f t="shared" si="0"/>
        <v>1617</v>
      </c>
      <c r="E35" s="35">
        <f t="shared" si="0"/>
        <v>1966</v>
      </c>
      <c r="F35" s="36">
        <f t="shared" si="0"/>
        <v>2394</v>
      </c>
      <c r="G35" s="34">
        <f t="shared" si="0"/>
        <v>1493</v>
      </c>
      <c r="H35" s="35">
        <f t="shared" si="0"/>
        <v>1772</v>
      </c>
      <c r="I35" s="35">
        <f t="shared" si="0"/>
        <v>2142</v>
      </c>
      <c r="J35" s="36">
        <f t="shared" si="0"/>
        <v>2583</v>
      </c>
      <c r="K35" s="34">
        <f t="shared" si="0"/>
        <v>1609</v>
      </c>
      <c r="L35" s="35">
        <f t="shared" si="0"/>
        <v>1924</v>
      </c>
      <c r="M35" s="35">
        <f t="shared" si="0"/>
        <v>2289</v>
      </c>
      <c r="N35" s="36">
        <f t="shared" si="0"/>
        <v>2772</v>
      </c>
      <c r="O35" s="34">
        <f t="shared" si="0"/>
        <v>1718</v>
      </c>
      <c r="P35" s="35">
        <f t="shared" si="0"/>
        <v>2071</v>
      </c>
      <c r="Q35" s="35">
        <f t="shared" si="0"/>
        <v>2457</v>
      </c>
      <c r="R35" s="36">
        <f t="shared" si="0"/>
        <v>2961</v>
      </c>
    </row>
    <row r="36" spans="1:18" x14ac:dyDescent="0.25">
      <c r="A36" s="7"/>
    </row>
    <row r="37" spans="1:18" x14ac:dyDescent="0.25">
      <c r="A37" s="7"/>
    </row>
    <row r="40" spans="1:18" ht="21" x14ac:dyDescent="0.35">
      <c r="B40" s="67" t="s">
        <v>21</v>
      </c>
    </row>
    <row r="41" spans="1:18" ht="15.75" x14ac:dyDescent="0.25">
      <c r="B41" s="40" t="s">
        <v>5</v>
      </c>
      <c r="C41" s="98" t="s">
        <v>26</v>
      </c>
      <c r="D41" s="98"/>
      <c r="E41" s="98"/>
      <c r="F41" s="99"/>
      <c r="G41" s="98" t="s">
        <v>27</v>
      </c>
      <c r="H41" s="98"/>
      <c r="I41" s="98"/>
      <c r="J41" s="99"/>
      <c r="K41" s="98" t="s">
        <v>28</v>
      </c>
      <c r="L41" s="98"/>
      <c r="M41" s="98"/>
      <c r="N41" s="99"/>
      <c r="O41" s="98" t="s">
        <v>29</v>
      </c>
      <c r="P41" s="98"/>
      <c r="Q41" s="98"/>
      <c r="R41" s="99"/>
    </row>
    <row r="42" spans="1:18" ht="15.75" x14ac:dyDescent="0.25">
      <c r="B42" s="41" t="s">
        <v>1</v>
      </c>
      <c r="C42" s="12">
        <v>11</v>
      </c>
      <c r="D42" s="12">
        <v>20</v>
      </c>
      <c r="E42" s="12">
        <v>21</v>
      </c>
      <c r="F42" s="13">
        <v>22</v>
      </c>
      <c r="G42" s="12">
        <v>11</v>
      </c>
      <c r="H42" s="12">
        <v>20</v>
      </c>
      <c r="I42" s="12">
        <v>21</v>
      </c>
      <c r="J42" s="12">
        <v>22</v>
      </c>
      <c r="K42" s="12">
        <v>11</v>
      </c>
      <c r="L42" s="12">
        <v>20</v>
      </c>
      <c r="M42" s="12">
        <v>21</v>
      </c>
      <c r="N42" s="12">
        <v>22</v>
      </c>
      <c r="O42" s="12">
        <v>11</v>
      </c>
      <c r="P42" s="12">
        <v>20</v>
      </c>
      <c r="Q42" s="12">
        <v>21</v>
      </c>
      <c r="R42" s="12">
        <v>22</v>
      </c>
    </row>
    <row r="43" spans="1:18" ht="16.5" thickBot="1" x14ac:dyDescent="0.3">
      <c r="B43" s="22"/>
      <c r="C43" s="105"/>
      <c r="D43" s="105"/>
      <c r="E43" s="105"/>
      <c r="F43" s="106"/>
      <c r="G43" s="107"/>
      <c r="H43" s="107"/>
      <c r="I43" s="107"/>
      <c r="J43" s="108"/>
      <c r="K43" s="107"/>
      <c r="L43" s="107"/>
      <c r="M43" s="107"/>
      <c r="N43" s="108"/>
      <c r="O43" s="107"/>
      <c r="P43" s="107"/>
      <c r="Q43" s="107"/>
      <c r="R43" s="108"/>
    </row>
    <row r="44" spans="1:18" ht="15.75" x14ac:dyDescent="0.25">
      <c r="B44" s="23">
        <v>300</v>
      </c>
      <c r="C44" s="56">
        <f t="shared" ref="C44:R48" si="1">ROUND(C$8*$B44/1000*($O$19/$N$19)^C$9,0)</f>
        <v>588</v>
      </c>
      <c r="D44" s="56">
        <f t="shared" si="1"/>
        <v>693</v>
      </c>
      <c r="E44" s="56">
        <f t="shared" si="1"/>
        <v>842</v>
      </c>
      <c r="F44" s="61">
        <f t="shared" si="1"/>
        <v>1026</v>
      </c>
      <c r="G44" s="56">
        <f t="shared" si="1"/>
        <v>640</v>
      </c>
      <c r="H44" s="56">
        <f t="shared" si="1"/>
        <v>760</v>
      </c>
      <c r="I44" s="56">
        <f t="shared" si="1"/>
        <v>918</v>
      </c>
      <c r="J44" s="57">
        <f t="shared" si="1"/>
        <v>1107</v>
      </c>
      <c r="K44" s="56">
        <f t="shared" si="1"/>
        <v>689</v>
      </c>
      <c r="L44" s="56">
        <f t="shared" si="1"/>
        <v>824</v>
      </c>
      <c r="M44" s="56">
        <f t="shared" si="1"/>
        <v>981</v>
      </c>
      <c r="N44" s="61">
        <f t="shared" si="1"/>
        <v>1188</v>
      </c>
      <c r="O44" s="56">
        <f t="shared" si="1"/>
        <v>736</v>
      </c>
      <c r="P44" s="56">
        <f t="shared" si="1"/>
        <v>887</v>
      </c>
      <c r="Q44" s="56">
        <f t="shared" si="1"/>
        <v>1053</v>
      </c>
      <c r="R44" s="57">
        <f t="shared" si="1"/>
        <v>1269</v>
      </c>
    </row>
    <row r="45" spans="1:18" ht="15.75" x14ac:dyDescent="0.25">
      <c r="B45" s="27">
        <v>400</v>
      </c>
      <c r="C45" s="64">
        <f t="shared" si="1"/>
        <v>784</v>
      </c>
      <c r="D45" s="64">
        <f t="shared" si="1"/>
        <v>924</v>
      </c>
      <c r="E45" s="64">
        <f t="shared" si="1"/>
        <v>1123</v>
      </c>
      <c r="F45" s="65">
        <f t="shared" si="1"/>
        <v>1368</v>
      </c>
      <c r="G45" s="64">
        <f t="shared" si="1"/>
        <v>853</v>
      </c>
      <c r="H45" s="64">
        <f t="shared" si="1"/>
        <v>1013</v>
      </c>
      <c r="I45" s="64">
        <f t="shared" si="1"/>
        <v>1224</v>
      </c>
      <c r="J45" s="66">
        <f t="shared" si="1"/>
        <v>1476</v>
      </c>
      <c r="K45" s="64">
        <f t="shared" si="1"/>
        <v>919</v>
      </c>
      <c r="L45" s="64">
        <f t="shared" si="1"/>
        <v>1099</v>
      </c>
      <c r="M45" s="64">
        <f t="shared" si="1"/>
        <v>1308</v>
      </c>
      <c r="N45" s="65">
        <f t="shared" si="1"/>
        <v>1584</v>
      </c>
      <c r="O45" s="64">
        <f t="shared" si="1"/>
        <v>982</v>
      </c>
      <c r="P45" s="64">
        <f t="shared" si="1"/>
        <v>1183</v>
      </c>
      <c r="Q45" s="64">
        <f t="shared" si="1"/>
        <v>1404</v>
      </c>
      <c r="R45" s="66">
        <f t="shared" si="1"/>
        <v>1692</v>
      </c>
    </row>
    <row r="46" spans="1:18" ht="15.75" x14ac:dyDescent="0.25">
      <c r="B46" s="23">
        <v>500</v>
      </c>
      <c r="C46" s="55">
        <f t="shared" si="1"/>
        <v>980</v>
      </c>
      <c r="D46" s="55">
        <f t="shared" si="1"/>
        <v>1155</v>
      </c>
      <c r="E46" s="55">
        <f t="shared" si="1"/>
        <v>1404</v>
      </c>
      <c r="F46" s="62">
        <f t="shared" si="1"/>
        <v>1710</v>
      </c>
      <c r="G46" s="55">
        <f t="shared" si="1"/>
        <v>1067</v>
      </c>
      <c r="H46" s="55">
        <f t="shared" si="1"/>
        <v>1266</v>
      </c>
      <c r="I46" s="55">
        <f t="shared" si="1"/>
        <v>1530</v>
      </c>
      <c r="J46" s="58">
        <f t="shared" si="1"/>
        <v>1845</v>
      </c>
      <c r="K46" s="55">
        <f t="shared" si="1"/>
        <v>1149</v>
      </c>
      <c r="L46" s="55">
        <f t="shared" si="1"/>
        <v>1374</v>
      </c>
      <c r="M46" s="55">
        <f t="shared" si="1"/>
        <v>1635</v>
      </c>
      <c r="N46" s="62">
        <f t="shared" si="1"/>
        <v>1980</v>
      </c>
      <c r="O46" s="55">
        <f t="shared" si="1"/>
        <v>1227</v>
      </c>
      <c r="P46" s="55">
        <f t="shared" si="1"/>
        <v>1479</v>
      </c>
      <c r="Q46" s="55">
        <f t="shared" si="1"/>
        <v>1755</v>
      </c>
      <c r="R46" s="58">
        <f t="shared" si="1"/>
        <v>2115</v>
      </c>
    </row>
    <row r="47" spans="1:18" ht="15.75" x14ac:dyDescent="0.25">
      <c r="B47" s="27">
        <v>600</v>
      </c>
      <c r="C47" s="64">
        <f t="shared" si="1"/>
        <v>1175</v>
      </c>
      <c r="D47" s="64">
        <f t="shared" si="1"/>
        <v>1386</v>
      </c>
      <c r="E47" s="64">
        <f t="shared" si="1"/>
        <v>1685</v>
      </c>
      <c r="F47" s="65">
        <f t="shared" si="1"/>
        <v>2052</v>
      </c>
      <c r="G47" s="64">
        <f t="shared" si="1"/>
        <v>1280</v>
      </c>
      <c r="H47" s="64">
        <f t="shared" si="1"/>
        <v>1519</v>
      </c>
      <c r="I47" s="64">
        <f t="shared" si="1"/>
        <v>1836</v>
      </c>
      <c r="J47" s="66">
        <f t="shared" si="1"/>
        <v>2214</v>
      </c>
      <c r="K47" s="64">
        <f t="shared" si="1"/>
        <v>1379</v>
      </c>
      <c r="L47" s="64">
        <f t="shared" si="1"/>
        <v>1649</v>
      </c>
      <c r="M47" s="64">
        <f t="shared" si="1"/>
        <v>1962</v>
      </c>
      <c r="N47" s="65">
        <f t="shared" si="1"/>
        <v>2376</v>
      </c>
      <c r="O47" s="64">
        <f t="shared" si="1"/>
        <v>1472</v>
      </c>
      <c r="P47" s="64">
        <f t="shared" si="1"/>
        <v>1775</v>
      </c>
      <c r="Q47" s="64">
        <f t="shared" si="1"/>
        <v>2106</v>
      </c>
      <c r="R47" s="66">
        <f t="shared" si="1"/>
        <v>2538</v>
      </c>
    </row>
    <row r="48" spans="1:18" ht="16.5" thickBot="1" x14ac:dyDescent="0.3">
      <c r="B48" s="23">
        <v>700</v>
      </c>
      <c r="C48" s="59">
        <f t="shared" si="1"/>
        <v>1371</v>
      </c>
      <c r="D48" s="59">
        <f t="shared" si="1"/>
        <v>1617</v>
      </c>
      <c r="E48" s="59">
        <f t="shared" si="1"/>
        <v>1966</v>
      </c>
      <c r="F48" s="63">
        <f t="shared" si="1"/>
        <v>2394</v>
      </c>
      <c r="G48" s="59">
        <f t="shared" si="1"/>
        <v>1493</v>
      </c>
      <c r="H48" s="59">
        <f t="shared" si="1"/>
        <v>1772</v>
      </c>
      <c r="I48" s="59">
        <f t="shared" si="1"/>
        <v>2142</v>
      </c>
      <c r="J48" s="60">
        <f t="shared" si="1"/>
        <v>2583</v>
      </c>
      <c r="K48" s="59">
        <f t="shared" si="1"/>
        <v>1609</v>
      </c>
      <c r="L48" s="59">
        <f t="shared" si="1"/>
        <v>1924</v>
      </c>
      <c r="M48" s="59">
        <f t="shared" si="1"/>
        <v>2289</v>
      </c>
      <c r="N48" s="63">
        <f t="shared" si="1"/>
        <v>2772</v>
      </c>
      <c r="O48" s="59">
        <f t="shared" si="1"/>
        <v>1718</v>
      </c>
      <c r="P48" s="59">
        <f t="shared" si="1"/>
        <v>2071</v>
      </c>
      <c r="Q48" s="59">
        <f t="shared" si="1"/>
        <v>2457</v>
      </c>
      <c r="R48" s="60">
        <f t="shared" si="1"/>
        <v>2961</v>
      </c>
    </row>
  </sheetData>
  <sheetProtection algorithmName="SHA-512" hashValue="nC7xfBTehJmOzOnFLK0vpnv3zPg4Y7rAFmA9xVeJVTBuUxJeBBqrNP5L6uBgHmXW0qpaK5eP6JPh7NXNf9NTkQ==" saltValue="KR73YrPx+x2kssAhrle5Jg==" spinCount="100000" sheet="1" objects="1" scenarios="1"/>
  <mergeCells count="33">
    <mergeCell ref="C41:F41"/>
    <mergeCell ref="G41:J41"/>
    <mergeCell ref="K41:N41"/>
    <mergeCell ref="O41:R41"/>
    <mergeCell ref="C43:F43"/>
    <mergeCell ref="G43:J43"/>
    <mergeCell ref="K43:N43"/>
    <mergeCell ref="O43:R43"/>
    <mergeCell ref="C28:F28"/>
    <mergeCell ref="G28:J28"/>
    <mergeCell ref="K28:N28"/>
    <mergeCell ref="O28:R28"/>
    <mergeCell ref="O30:R30"/>
    <mergeCell ref="K30:N30"/>
    <mergeCell ref="G30:J30"/>
    <mergeCell ref="C30:F30"/>
    <mergeCell ref="A8:B8"/>
    <mergeCell ref="A9:B9"/>
    <mergeCell ref="A10:B10"/>
    <mergeCell ref="A11:B11"/>
    <mergeCell ref="A12:B12"/>
    <mergeCell ref="C1:F1"/>
    <mergeCell ref="C5:F5"/>
    <mergeCell ref="G5:J5"/>
    <mergeCell ref="K5:N5"/>
    <mergeCell ref="O5:R5"/>
    <mergeCell ref="A5:B5"/>
    <mergeCell ref="A6:B6"/>
    <mergeCell ref="A7:B7"/>
    <mergeCell ref="K7:N7"/>
    <mergeCell ref="O7:R7"/>
    <mergeCell ref="C7:F7"/>
    <mergeCell ref="G7:J7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2" ma:contentTypeDescription="Create a new document." ma:contentTypeScope="" ma:versionID="b81b7806d890cd0e9ed9c1941421cf3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96a2a047186edf57a5574db0593102e0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C81ECCE-D8BF-43BA-AF57-5EB3A88B57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907CEB-2744-47FF-AF37-FF0857DDD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c3efb-fe21-42d5-816c-2e0edb3dbeea"/>
    <ds:schemaRef ds:uri="c819eeba-34b7-4dce-9b40-76fa7975d1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6D3BEA-B15E-4FB9-8306-77E05AAF9EBC}">
  <ds:schemaRefs>
    <ds:schemaRef ds:uri="http://schemas.microsoft.com/office/2006/metadata/properties"/>
    <ds:schemaRef ds:uri="http://schemas.microsoft.com/office/infopath/2007/PartnerControls"/>
    <ds:schemaRef ds:uri="c819eeba-34b7-4dce-9b40-76fa7975d1af"/>
    <ds:schemaRef ds:uri="1c0c3efb-fe21-42d5-816c-2e0edb3dbee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Vertex Plan</vt:lpstr>
      <vt:lpstr>'Vertex Plan'!Udskriftsområde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Orshaegen Steven</dc:creator>
  <cp:lastModifiedBy>Trine Clausen</cp:lastModifiedBy>
  <dcterms:created xsi:type="dcterms:W3CDTF">2013-09-12T12:48:52Z</dcterms:created>
  <dcterms:modified xsi:type="dcterms:W3CDTF">2026-02-03T13:25:02Z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